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ynthèse" sheetId="1" state="visible" r:id="rId1"/>
    <sheet xmlns:r="http://schemas.openxmlformats.org/officeDocument/2006/relationships" name="Planning 3 semaines" sheetId="2" state="visible" r:id="rId2"/>
    <sheet xmlns:r="http://schemas.openxmlformats.org/officeDocument/2006/relationships" name="Paramètres" sheetId="3" state="visible" r:id="rId3"/>
    <sheet xmlns:r="http://schemas.openxmlformats.org/officeDocument/2006/relationships" name="Instructions" sheetId="4" state="visible" r:id="rId4"/>
  </sheets>
  <definedNames>
    <definedName name="_xlnm._FilterDatabase" localSheetId="1" hidden="1">'Planning 3 semaines'!$A$5:$V$105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3">
    <numFmt numFmtId="164" formatCode="dd/mm/yyyy"/>
    <numFmt numFmtId="165" formatCode="#,##0.00 [$€-fr-FR]"/>
    <numFmt numFmtId="166" formatCode="0.0%"/>
  </numFmts>
  <fonts count="7">
    <font>
      <name val="Calibri"/>
      <family val="2"/>
      <color theme="1"/>
      <sz val="11"/>
      <scheme val="minor"/>
    </font>
    <font>
      <name val="Aptos Display"/>
      <b val="1"/>
      <color rgb="00FFFFFF"/>
      <sz val="18"/>
    </font>
    <font>
      <name val="Aptos"/>
      <i val="1"/>
      <color rgb="005E6772"/>
      <sz val="10"/>
    </font>
    <font>
      <name val="Aptos"/>
      <b val="1"/>
      <color rgb="00FFFFFF"/>
      <sz val="10"/>
    </font>
    <font>
      <name val="Aptos"/>
      <color rgb="00243244"/>
      <sz val="10"/>
    </font>
    <font>
      <name val="Aptos"/>
      <color rgb="005E6772"/>
      <sz val="9"/>
    </font>
    <font>
      <name val="Aptos"/>
      <b val="1"/>
      <color rgb="00243244"/>
      <sz val="10"/>
    </font>
  </fonts>
  <fills count="7">
    <fill>
      <patternFill/>
    </fill>
    <fill>
      <patternFill patternType="gray125"/>
    </fill>
    <fill>
      <patternFill patternType="solid">
        <fgColor rgb="00132238"/>
      </patternFill>
    </fill>
    <fill>
      <patternFill patternType="solid">
        <fgColor rgb="00A84F2A"/>
      </patternFill>
    </fill>
    <fill>
      <patternFill patternType="solid">
        <fgColor rgb="00F5F1E7"/>
      </patternFill>
    </fill>
    <fill>
      <patternFill patternType="solid">
        <fgColor rgb="00FFF0AE"/>
      </patternFill>
    </fill>
    <fill>
      <patternFill patternType="solid">
        <fgColor rgb="00FFFFFF"/>
      </patternFill>
    </fill>
  </fills>
  <borders count="2">
    <border>
      <left/>
      <right/>
      <top/>
      <bottom/>
      <diagonal/>
    </border>
    <border>
      <left style="thin">
        <color rgb="00C9CED2"/>
      </left>
      <right style="thin">
        <color rgb="00C9CED2"/>
      </right>
      <top style="thin">
        <color rgb="00C9CED2"/>
      </top>
      <bottom style="thin">
        <color rgb="00C9CED2"/>
      </bottom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1" fillId="2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top" wrapText="1"/>
    </xf>
    <xf numFmtId="0" fontId="3" fillId="3" borderId="1" applyAlignment="1" pivotButton="0" quotePrefix="0" xfId="0">
      <alignment horizontal="center" vertical="center"/>
    </xf>
    <xf numFmtId="164" fontId="6" fillId="4" borderId="1" applyAlignment="1" pivotButton="0" quotePrefix="0" xfId="0">
      <alignment horizontal="center" vertical="center"/>
    </xf>
    <xf numFmtId="0" fontId="3" fillId="2" borderId="1" applyAlignment="1" pivotButton="0" quotePrefix="0" xfId="0">
      <alignment horizontal="center" vertical="center" wrapText="1"/>
    </xf>
    <xf numFmtId="0" fontId="4" fillId="4" borderId="1" applyAlignment="1" pivotButton="0" quotePrefix="0" xfId="0">
      <alignment horizontal="left" vertical="top" wrapText="1"/>
    </xf>
    <xf numFmtId="1" fontId="4" fillId="4" borderId="1" applyAlignment="1" pivotButton="0" quotePrefix="0" xfId="0">
      <alignment horizontal="right" vertical="center"/>
    </xf>
    <xf numFmtId="0" fontId="4" fillId="6" borderId="1" applyAlignment="1" pivotButton="0" quotePrefix="0" xfId="0">
      <alignment horizontal="left" vertical="top" wrapText="1"/>
    </xf>
    <xf numFmtId="4" fontId="4" fillId="6" borderId="1" applyAlignment="1" pivotButton="0" quotePrefix="0" xfId="0">
      <alignment horizontal="right" vertical="center"/>
    </xf>
    <xf numFmtId="165" fontId="4" fillId="4" borderId="1" applyAlignment="1" pivotButton="0" quotePrefix="0" xfId="0">
      <alignment horizontal="right" vertical="center"/>
    </xf>
    <xf numFmtId="1" fontId="4" fillId="6" borderId="1" applyAlignment="1" pivotButton="0" quotePrefix="0" xfId="0">
      <alignment horizontal="right" vertical="center"/>
    </xf>
    <xf numFmtId="166" fontId="4" fillId="4" borderId="1" applyAlignment="1" pivotButton="0" quotePrefix="0" xfId="0">
      <alignment horizontal="right" vertical="center"/>
    </xf>
    <xf numFmtId="0" fontId="3" fillId="3" borderId="1" applyAlignment="1" pivotButton="0" quotePrefix="0" xfId="0">
      <alignment horizontal="center" vertical="center" wrapText="1"/>
    </xf>
    <xf numFmtId="0" fontId="4" fillId="4" borderId="1" applyAlignment="1" pivotButton="0" quotePrefix="0" xfId="0">
      <alignment horizontal="center" vertical="center"/>
    </xf>
    <xf numFmtId="164" fontId="4" fillId="4" borderId="1" applyAlignment="1" pivotButton="0" quotePrefix="0" xfId="0">
      <alignment horizontal="center" vertical="center"/>
    </xf>
    <xf numFmtId="4" fontId="4" fillId="4" borderId="1" applyAlignment="1" pivotButton="0" quotePrefix="0" xfId="0">
      <alignment horizontal="right" vertical="center"/>
    </xf>
    <xf numFmtId="0" fontId="4" fillId="6" borderId="1" applyAlignment="1" pivotButton="0" quotePrefix="0" xfId="0">
      <alignment horizontal="center" vertical="center"/>
    </xf>
    <xf numFmtId="164" fontId="4" fillId="6" borderId="1" applyAlignment="1" pivotButton="0" quotePrefix="0" xfId="0">
      <alignment horizontal="center" vertical="center"/>
    </xf>
    <xf numFmtId="4" fontId="6" fillId="4" borderId="1" applyAlignment="1" pivotButton="0" quotePrefix="0" xfId="0">
      <alignment horizontal="center" vertical="center"/>
    </xf>
    <xf numFmtId="0" fontId="4" fillId="5" borderId="1" applyAlignment="1" pivotButton="0" quotePrefix="0" xfId="0">
      <alignment horizontal="center" vertical="center"/>
    </xf>
    <xf numFmtId="0" fontId="4" fillId="5" borderId="1" applyAlignment="1" pivotButton="0" quotePrefix="0" xfId="0">
      <alignment horizontal="left" vertical="top" wrapText="1"/>
    </xf>
    <xf numFmtId="164" fontId="4" fillId="5" borderId="1" applyAlignment="1" pivotButton="0" quotePrefix="0" xfId="0">
      <alignment horizontal="center" vertical="center"/>
    </xf>
    <xf numFmtId="4" fontId="4" fillId="5" borderId="1" applyAlignment="1" pivotButton="0" quotePrefix="0" xfId="0">
      <alignment horizontal="right" vertical="center"/>
    </xf>
    <xf numFmtId="165" fontId="4" fillId="5" borderId="1" applyAlignment="1" pivotButton="0" quotePrefix="0" xfId="0">
      <alignment horizontal="right" vertical="center"/>
    </xf>
    <xf numFmtId="166" fontId="4" fillId="5" borderId="1" applyAlignment="1" pivotButton="0" quotePrefix="0" xfId="0">
      <alignment horizontal="right" vertical="center"/>
    </xf>
    <xf numFmtId="4" fontId="4" fillId="5" borderId="1" applyAlignment="1" pivotButton="0" quotePrefix="0" xfId="0">
      <alignment horizontal="center" vertical="center"/>
    </xf>
    <xf numFmtId="166" fontId="4" fillId="5" borderId="1" applyAlignment="1" pivotButton="0" quotePrefix="0" xfId="0">
      <alignment horizontal="center" vertical="center"/>
    </xf>
    <xf numFmtId="1" fontId="4" fillId="5" borderId="1" applyAlignment="1" pivotButton="0" quotePrefix="0" xfId="0">
      <alignment horizontal="center" vertical="center"/>
    </xf>
    <xf numFmtId="165" fontId="4" fillId="5" borderId="1" applyAlignment="1" pivotButton="0" quotePrefix="0" xfId="0">
      <alignment horizontal="center" vertical="center"/>
    </xf>
    <xf numFmtId="0" fontId="5" fillId="6" borderId="1" applyAlignment="1" pivotButton="0" quotePrefix="0" xfId="0">
      <alignment horizontal="left" vertical="top" wrapText="1"/>
    </xf>
    <xf numFmtId="164" fontId="6" fillId="4" borderId="1" applyAlignment="1" pivotButton="0" quotePrefix="0" xfId="0">
      <alignment horizontal="center" vertical="center"/>
    </xf>
    <xf numFmtId="165" fontId="4" fillId="4" borderId="1" applyAlignment="1" pivotButton="0" quotePrefix="0" xfId="0">
      <alignment horizontal="right" vertical="center"/>
    </xf>
    <xf numFmtId="164" fontId="4" fillId="4" borderId="1" applyAlignment="1" pivotButton="0" quotePrefix="0" xfId="0">
      <alignment horizontal="center" vertical="center"/>
    </xf>
    <xf numFmtId="164" fontId="4" fillId="6" borderId="1" applyAlignment="1" pivotButton="0" quotePrefix="0" xfId="0">
      <alignment horizontal="center" vertical="center"/>
    </xf>
    <xf numFmtId="164" fontId="4" fillId="5" borderId="1" applyAlignment="1" pivotButton="0" quotePrefix="0" xfId="0">
      <alignment horizontal="center" vertical="center"/>
    </xf>
    <xf numFmtId="165" fontId="4" fillId="5" borderId="1" applyAlignment="1" pivotButton="0" quotePrefix="0" xfId="0">
      <alignment horizontal="right" vertical="center"/>
    </xf>
    <xf numFmtId="165" fontId="4" fillId="5" borderId="1" applyAlignment="1" pivotButton="0" quotePrefix="0" xfId="0">
      <alignment horizontal="center" vertical="center"/>
    </xf>
  </cellXfs>
  <cellStyles count="1">
    <cellStyle name="Normal" xfId="0" builtinId="0" hidden="0"/>
  </cellStyles>
  <dxfs count="2">
    <dxf>
      <font>
        <name val="Aptos"/>
        <b val="1"/>
        <color rgb="00FFFFFF"/>
        <sz val="10"/>
      </font>
      <fill>
        <patternFill patternType="solid">
          <fgColor rgb="00A84F2A"/>
        </patternFill>
      </fill>
    </dxf>
    <dxf>
      <font>
        <name val="Aptos"/>
        <b val="1"/>
        <color rgb="00FFFFFF"/>
        <sz val="10"/>
      </font>
      <fill>
        <patternFill patternType="solid">
          <fgColor rgb="002F6B4F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Charge et capacité sur trois semaines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'Synthèse'!D19</f>
            </strRef>
          </tx>
          <spPr>
            <a:solidFill xmlns:a="http://schemas.openxmlformats.org/drawingml/2006/main">
              <a:srgbClr val="A84F2A"/>
            </a:solidFill>
            <a:ln xmlns:a="http://schemas.openxmlformats.org/drawingml/2006/main">
              <a:solidFill>
                <a:srgbClr val="A84F2A"/>
              </a:solidFill>
              <a:prstDash val="solid"/>
            </a:ln>
          </spPr>
          <cat>
            <numRef>
              <f>'Synthèse'!$A$20:$A$22</f>
            </numRef>
          </cat>
          <val>
            <numRef>
              <f>'Synthèse'!$D$20:$D$22</f>
            </numRef>
          </val>
        </ser>
        <ser>
          <idx val="1"/>
          <order val="1"/>
          <tx>
            <strRef>
              <f>'Synthèse'!E19</f>
            </strRef>
          </tx>
          <spPr>
            <a:solidFill xmlns:a="http://schemas.openxmlformats.org/drawingml/2006/main">
              <a:srgbClr val="2F6B4F"/>
            </a:solidFill>
            <a:ln xmlns:a="http://schemas.openxmlformats.org/drawingml/2006/main">
              <a:solidFill>
                <a:srgbClr val="2F6B4F"/>
              </a:solidFill>
              <a:prstDash val="solid"/>
            </a:ln>
          </spPr>
          <cat>
            <numRef>
              <f>'Synthèse'!$A$20:$A$22</f>
            </numRef>
          </cat>
          <val>
            <numRef>
              <f>'Synthèse'!$E$20:$E$22</f>
            </numRef>
          </val>
        </ser>
        <gapWidth val="60"/>
        <overlap val="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Semaines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Heures</a:t>
                </a:r>
              </a:p>
            </rich>
          </tx>
        </title>
        <majorTickMark val="none"/>
        <minorTickMark val="none"/>
        <crossAx val="10"/>
      </valAx>
    </plotArea>
    <legend>
      <legendPos val="b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6</col>
      <colOff>0</colOff>
      <row>4</row>
      <rowOff>0</rowOff>
    </from>
    <ext cx="5040000" cy="2592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tabColor rgb="002F6B4F"/>
    <outlinePr summaryBelow="1" summaryRight="1"/>
    <pageSetUpPr/>
  </sheetPr>
  <dimension ref="A1:L22"/>
  <sheetViews>
    <sheetView showGridLines="0" zoomScale="9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36" customWidth="1" min="1" max="1"/>
    <col width="17" customWidth="1" min="2" max="2"/>
    <col width="33" customWidth="1" min="3" max="3"/>
    <col width="35" customWidth="1" min="4" max="4"/>
    <col width="16" customWidth="1" min="5" max="5"/>
    <col width="16" customWidth="1" min="6" max="6"/>
    <col width="13" customWidth="1" min="7" max="7"/>
    <col width="13" customWidth="1" min="8" max="8"/>
    <col width="13" customWidth="1" min="9" max="9"/>
    <col width="13" customWidth="1" min="10" max="10"/>
    <col width="13" customWidth="1" min="11" max="11"/>
    <col width="13" customWidth="1" min="12" max="12"/>
  </cols>
  <sheetData>
    <row r="1" ht="28" customHeight="1">
      <c r="A1" s="1" t="inlineStr">
        <is>
          <t>Synthèse — planning à trois semaines chantier</t>
        </is>
      </c>
    </row>
    <row r="2" ht="32" customHeight="1">
      <c r="A2" s="2" t="inlineStr">
        <is>
          <t>Indicateurs calculés depuis le planning de saisie. Les alertes servent au pilotage immédiat de l’opération fictive et ne constituent aucune garantie de conformité.</t>
        </is>
      </c>
    </row>
    <row r="3">
      <c r="A3" s="3" t="inlineStr">
        <is>
          <t>Début horizon</t>
        </is>
      </c>
      <c r="B3" s="31">
        <f>'Paramètres'!$B$4</f>
        <v/>
      </c>
      <c r="C3" s="3" t="inlineStr">
        <is>
          <t>Fin horizon</t>
        </is>
      </c>
      <c r="D3" s="31">
        <f>$B$3+20</f>
        <v/>
      </c>
      <c r="E3" s="3" t="inlineStr">
        <is>
          <t>Actualisé le</t>
        </is>
      </c>
      <c r="F3" s="31">
        <f>TODAY()</f>
        <v/>
      </c>
    </row>
    <row r="4"/>
    <row r="5">
      <c r="A5" s="5" t="inlineStr">
        <is>
          <t>Indicateur</t>
        </is>
      </c>
      <c r="B5" s="5" t="inlineStr">
        <is>
          <t>Valeur</t>
        </is>
      </c>
      <c r="C5" s="5" t="inlineStr">
        <is>
          <t>Période / base</t>
        </is>
      </c>
      <c r="D5" s="5" t="inlineStr">
        <is>
          <t>Alerte utile</t>
        </is>
      </c>
    </row>
    <row r="6" ht="30" customHeight="1">
      <c r="A6" s="6" t="inlineStr">
        <is>
          <t>Engagements dans l’horizon</t>
        </is>
      </c>
      <c r="B6" s="7">
        <f>COUNTIFS('Planning 3 semaines'!$A$6:$A$105,"&lt;&gt;",'Planning 3 semaines'!$D$6:$D$105,"&gt;="&amp;'Paramètres'!$B$4,'Planning 3 semaines'!$D$6:$D$105,"&lt;"&amp;'Paramètres'!$B$4+21)</f>
        <v/>
      </c>
      <c r="C6" s="6" t="inlineStr">
        <is>
          <t>Dates de début dans les 21 jours</t>
        </is>
      </c>
      <c r="D6" s="6">
        <f>IF(B6=0,"Aucune tâche dans l’horizon","")</f>
        <v/>
      </c>
    </row>
    <row r="7" ht="30" customHeight="1">
      <c r="A7" s="8" t="inlineStr">
        <is>
          <t>Charge prévue (h)</t>
        </is>
      </c>
      <c r="B7" s="9">
        <f>IF(B6=0,"",SUMIFS('Planning 3 semaines'!$L$6:$L$105,'Planning 3 semaines'!$A$6:$A$105,"&lt;&gt;",'Planning 3 semaines'!$D$6:$D$105,"&gt;="&amp;'Paramètres'!$B$4,'Planning 3 semaines'!$D$6:$D$105,"&lt;"&amp;'Paramètres'!$B$4+21))</f>
        <v/>
      </c>
      <c r="C7" s="8" t="inlineStr">
        <is>
          <t>Somme de la colonne Charge prévue</t>
        </is>
      </c>
      <c r="D7" s="8">
        <f>IF(B7="","",IF(MAX($F$20:$F$22)&gt;0,"Dépassement hebdomadaire",""))</f>
        <v/>
      </c>
    </row>
    <row r="8" ht="30" customHeight="1">
      <c r="A8" s="6" t="inlineStr">
        <is>
          <t>Coût prévu (€)</t>
        </is>
      </c>
      <c r="B8" s="32">
        <f>IF(B6=0,"",SUMIFS('Planning 3 semaines'!$M$6:$M$105,'Planning 3 semaines'!$A$6:$A$105,"&lt;&gt;",'Planning 3 semaines'!$D$6:$D$105,"&gt;="&amp;'Paramètres'!$B$4,'Planning 3 semaines'!$D$6:$D$105,"&lt;"&amp;'Paramètres'!$B$4+21))</f>
        <v/>
      </c>
      <c r="C8" s="6" t="inlineStr">
        <is>
          <t>Somme de la colonne Coût prévu</t>
        </is>
      </c>
      <c r="D8" s="6" t="inlineStr"/>
    </row>
    <row r="9" ht="30" customHeight="1">
      <c r="A9" s="8" t="inlineStr">
        <is>
          <t>Tâches terminées</t>
        </is>
      </c>
      <c r="B9" s="11">
        <f>IF(B6=0,"",COUNTIFS('Planning 3 semaines'!$A$6:$A$105,"&lt;&gt;",'Planning 3 semaines'!$D$6:$D$105,"&gt;="&amp;'Paramètres'!$B$4,'Planning 3 semaines'!$D$6:$D$105,"&lt;"&amp;'Paramètres'!$B$4+21,'Planning 3 semaines'!$N$6:$N$105,"Terminée"))</f>
        <v/>
      </c>
      <c r="C9" s="8" t="inlineStr">
        <is>
          <t>Statut Terminée dans l’horizon</t>
        </is>
      </c>
      <c r="D9" s="8" t="inlineStr"/>
    </row>
    <row r="10" ht="30" customHeight="1">
      <c r="A10" s="6" t="inlineStr">
        <is>
          <t>Tâches en retard</t>
        </is>
      </c>
      <c r="B10" s="7">
        <f>IF(COUNTA('Planning 3 semaines'!$A$6:$A$105)=0,"",COUNTIFS('Planning 3 semaines'!$A$6:$A$105,"&lt;&gt;",'Planning 3 semaines'!$E$6:$E$105,"&lt;&gt;",'Planning 3 semaines'!$E$6:$E$105,"&lt;"&amp;TODAY(),'Planning 3 semaines'!$N$6:$N$105,"&lt;&gt;Terminée",'Planning 3 semaines'!$N$6:$N$105,"&lt;&gt;Annulée"))</f>
        <v/>
      </c>
      <c r="C10" s="6" t="inlineStr">
        <is>
          <t>Toutes périodes à la date d’actualisation</t>
        </is>
      </c>
      <c r="D10" s="6">
        <f>IF(B10="","",IF(B10&gt;0,"Retard à traiter",""))</f>
        <v/>
      </c>
    </row>
    <row r="11" ht="30" customHeight="1">
      <c r="A11" s="8" t="inlineStr">
        <is>
          <t>Contraintes à lever ou bloquantes</t>
        </is>
      </c>
      <c r="B11" s="11">
        <f>IF(B6=0,"",COUNTIFS('Planning 3 semaines'!$A$6:$A$105,"&lt;&gt;",'Planning 3 semaines'!$D$6:$D$105,"&gt;="&amp;'Paramètres'!$B$4,'Planning 3 semaines'!$D$6:$D$105,"&lt;"&amp;'Paramètres'!$B$4+21,'Planning 3 semaines'!$Q$6:$Q$105,"À lever")+COUNTIFS('Planning 3 semaines'!$A$6:$A$105,"&lt;&gt;",'Planning 3 semaines'!$D$6:$D$105,"&gt;="&amp;'Paramètres'!$B$4,'Planning 3 semaines'!$D$6:$D$105,"&lt;"&amp;'Paramètres'!$B$4+21,'Planning 3 semaines'!$Q$6:$Q$105,"Bloquante"))</f>
        <v/>
      </c>
      <c r="C11" s="8" t="inlineStr">
        <is>
          <t>États À lever ou Bloquante dans l’horizon</t>
        </is>
      </c>
      <c r="D11" s="8">
        <f>IF(B11="","",IF(B11&gt;0,"Contraintes actives",""))</f>
        <v/>
      </c>
    </row>
    <row r="12" ht="30" customHeight="1">
      <c r="A12" s="6" t="inlineStr">
        <is>
          <t>Taux de réalisation</t>
        </is>
      </c>
      <c r="B12" s="12">
        <f>IF(B6=0,"",IFERROR(B9/B6,""))</f>
        <v/>
      </c>
      <c r="C12" s="6" t="inlineStr">
        <is>
          <t>Tâches terminées / engagements</t>
        </is>
      </c>
      <c r="D12" s="6">
        <f>IF(B12="","Aucune base de calcul",IF(B12&lt;'Paramètres'!$B$6,"Sous le seuil indicatif",""))</f>
        <v/>
      </c>
    </row>
    <row r="13" ht="30" customHeight="1">
      <c r="A13" s="8" t="inlineStr">
        <is>
          <t>Reports à reprogrammer</t>
        </is>
      </c>
      <c r="B13" s="11">
        <f>IF(B6=0,"",COUNTIFS('Planning 3 semaines'!$A$6:$A$105,"&lt;&gt;",'Planning 3 semaines'!$D$6:$D$105,"&gt;="&amp;'Paramètres'!$B$4,'Planning 3 semaines'!$D$6:$D$105,"&lt;"&amp;'Paramètres'!$B$4+21,'Planning 3 semaines'!$N$6:$N$105,"Reportée"))</f>
        <v/>
      </c>
      <c r="C13" s="8" t="inlineStr">
        <is>
          <t>Statut Reportée dans l’horizon</t>
        </is>
      </c>
      <c r="D13" s="8">
        <f>IF(B13="","",IF(B13&gt;0,"Report à reprogrammer",""))</f>
        <v/>
      </c>
    </row>
    <row r="14" ht="30" customHeight="1">
      <c r="A14" s="6" t="inlineStr">
        <is>
          <t>Alertes opérationnelles</t>
        </is>
      </c>
      <c r="B14" s="7">
        <f>IF(COUNTA('Planning 3 semaines'!$A$6:$A$105)=0,"",COUNTIFS('Planning 3 semaines'!$A$6:$A$105,"&lt;&gt;",'Planning 3 semaines'!$U$6:$U$105,"&lt;&gt;",'Planning 3 semaines'!$U$6:$U$105,"&lt;&gt;OK"))</f>
        <v/>
      </c>
      <c r="C14" s="6" t="inlineStr">
        <is>
          <t>Toutes les lignes renseignées</t>
        </is>
      </c>
      <c r="D14" s="6">
        <f>IF(B14="","",IF(B14&gt;0,"Filtrer la colonne Alerte / action",""))</f>
        <v/>
      </c>
    </row>
    <row r="15"/>
    <row r="16"/>
    <row r="17"/>
    <row r="18">
      <c r="A18" s="13" t="inlineStr">
        <is>
          <t>Charge par semaine</t>
        </is>
      </c>
      <c r="B18" s="13" t="n"/>
      <c r="C18" s="13" t="n"/>
      <c r="D18" s="13" t="n"/>
      <c r="E18" s="13" t="n"/>
      <c r="F18" s="13" t="n"/>
    </row>
    <row r="19">
      <c r="A19" s="5" t="inlineStr">
        <is>
          <t>Semaine</t>
        </is>
      </c>
      <c r="B19" s="5" t="inlineStr">
        <is>
          <t>Début</t>
        </is>
      </c>
      <c r="C19" s="5" t="inlineStr">
        <is>
          <t>Fin</t>
        </is>
      </c>
      <c r="D19" s="5" t="inlineStr">
        <is>
          <t>Charge prévue (h)</t>
        </is>
      </c>
      <c r="E19" s="5" t="inlineStr">
        <is>
          <t>Capacité (h)</t>
        </is>
      </c>
      <c r="F19" s="5" t="inlineStr">
        <is>
          <t>Écart (h)</t>
        </is>
      </c>
    </row>
    <row r="20" ht="24" customHeight="1">
      <c r="A20" s="14" t="inlineStr">
        <is>
          <t>S1</t>
        </is>
      </c>
      <c r="B20" s="33">
        <f>'Paramètres'!$B$4</f>
        <v/>
      </c>
      <c r="C20" s="33">
        <f>$B$20+6</f>
        <v/>
      </c>
      <c r="D20" s="16">
        <f>IF(COUNTIFS('Planning 3 semaines'!$A$6:$A$105,"&lt;&gt;",'Planning 3 semaines'!$D$6:$D$105,"&gt;="&amp;$B20,'Planning 3 semaines'!$D$6:$D$105,"&lt;="&amp;$C20)=0,"",SUMIFS('Planning 3 semaines'!$L$6:$L$105,'Planning 3 semaines'!$A$6:$A$105,"&lt;&gt;",'Planning 3 semaines'!$D$6:$D$105,"&gt;="&amp;$B20,'Planning 3 semaines'!$D$6:$D$105,"&lt;="&amp;$C20))</f>
        <v/>
      </c>
      <c r="E20" s="16">
        <f>'Paramètres'!$B$5</f>
        <v/>
      </c>
      <c r="F20" s="16">
        <f>IF($D20="","",$D20-$E20)</f>
        <v/>
      </c>
    </row>
    <row r="21" ht="24" customHeight="1">
      <c r="A21" s="17" t="inlineStr">
        <is>
          <t>S2</t>
        </is>
      </c>
      <c r="B21" s="34">
        <f>$B$20+7</f>
        <v/>
      </c>
      <c r="C21" s="34">
        <f>$B$21+6</f>
        <v/>
      </c>
      <c r="D21" s="9">
        <f>IF(COUNTIFS('Planning 3 semaines'!$A$6:$A$105,"&lt;&gt;",'Planning 3 semaines'!$D$6:$D$105,"&gt;="&amp;$B21,'Planning 3 semaines'!$D$6:$D$105,"&lt;="&amp;$C21)=0,"",SUMIFS('Planning 3 semaines'!$L$6:$L$105,'Planning 3 semaines'!$A$6:$A$105,"&lt;&gt;",'Planning 3 semaines'!$D$6:$D$105,"&gt;="&amp;$B21,'Planning 3 semaines'!$D$6:$D$105,"&lt;="&amp;$C21))</f>
        <v/>
      </c>
      <c r="E21" s="9">
        <f>'Paramètres'!$B$5</f>
        <v/>
      </c>
      <c r="F21" s="9">
        <f>IF($D21="","",$D21-$E21)</f>
        <v/>
      </c>
    </row>
    <row r="22" ht="24" customHeight="1">
      <c r="A22" s="14" t="inlineStr">
        <is>
          <t>S3</t>
        </is>
      </c>
      <c r="B22" s="33">
        <f>$B$20+14</f>
        <v/>
      </c>
      <c r="C22" s="33">
        <f>$B$22+6</f>
        <v/>
      </c>
      <c r="D22" s="16">
        <f>IF(COUNTIFS('Planning 3 semaines'!$A$6:$A$105,"&lt;&gt;",'Planning 3 semaines'!$D$6:$D$105,"&gt;="&amp;$B22,'Planning 3 semaines'!$D$6:$D$105,"&lt;="&amp;$C22)=0,"",SUMIFS('Planning 3 semaines'!$L$6:$L$105,'Planning 3 semaines'!$A$6:$A$105,"&lt;&gt;",'Planning 3 semaines'!$D$6:$D$105,"&gt;="&amp;$B22,'Planning 3 semaines'!$D$6:$D$105,"&lt;="&amp;$C22))</f>
        <v/>
      </c>
      <c r="E22" s="16">
        <f>'Paramètres'!$B$5</f>
        <v/>
      </c>
      <c r="F22" s="16">
        <f>IF($D22="","",$D22-$E22)</f>
        <v/>
      </c>
    </row>
  </sheetData>
  <mergeCells count="1">
    <mergeCell ref="A1:L1"/>
  </mergeCells>
  <conditionalFormatting sqref="D6:D14">
    <cfRule type="expression" priority="1" dxfId="0">
      <formula>$D6&lt;&gt;""</formula>
    </cfRule>
  </conditionalFormatting>
  <conditionalFormatting sqref="F20:F22">
    <cfRule type="expression" priority="2" dxfId="0">
      <formula>AND($F20&lt;&gt;"",$F20&gt;0)</formula>
    </cfRule>
    <cfRule type="expression" priority="3" dxfId="1">
      <formula>AND($F20&lt;&gt;"",$F20&lt;=0)</formula>
    </cfRule>
  </conditionalFormatting>
  <pageMargins left="0.75" right="0.75" top="1" bottom="1" header="0.5" footer="0.5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tabColor rgb="00132238"/>
    <outlinePr summaryBelow="1" summaryRight="1"/>
    <pageSetUpPr/>
  </sheetPr>
  <dimension ref="A1:V105"/>
  <sheetViews>
    <sheetView showGridLines="0" zoomScale="8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18" customWidth="1" min="1" max="1"/>
    <col width="34" customWidth="1" min="2" max="2"/>
    <col width="15" customWidth="1" min="3" max="3"/>
    <col width="13" customWidth="1" min="4" max="4"/>
    <col width="13" customWidth="1" min="5" max="5"/>
    <col width="22" customWidth="1" min="6" max="6"/>
    <col width="42" customWidth="1" min="7" max="7"/>
    <col width="33" customWidth="1" min="8" max="8"/>
    <col width="23" customWidth="1" min="9" max="9"/>
    <col width="13" customWidth="1" min="10" max="10"/>
    <col width="11" customWidth="1" min="11" max="11"/>
    <col width="17" customWidth="1" min="12" max="12"/>
    <col width="17" customWidth="1" min="13" max="13"/>
    <col width="15" customWidth="1" min="14" max="14"/>
    <col width="12" customWidth="1" min="15" max="15"/>
    <col width="38" customWidth="1" min="16" max="16"/>
    <col width="18" customWidth="1" min="17" max="17"/>
    <col width="16" customWidth="1" min="18" max="18"/>
    <col width="14" customWidth="1" min="19" max="19"/>
    <col width="18" customWidth="1" min="20" max="20"/>
    <col width="34" customWidth="1" min="21" max="21"/>
    <col width="42" customWidth="1" min="22" max="22"/>
  </cols>
  <sheetData>
    <row r="1" ht="28" customHeight="1">
      <c r="A1" s="1" t="inlineStr">
        <is>
          <t>Planning à trois semaines chantier — opération fictive</t>
        </is>
      </c>
    </row>
    <row r="2" ht="32" customHeight="1">
      <c r="A2" s="2" t="inlineStr">
        <is>
          <t>Saisir uniquement les cellules jaunes. Les colonnes Semaine, Jours avant début et Alerte / action sont calculées sur les 100 lignes préparées.</t>
        </is>
      </c>
    </row>
    <row r="3" ht="23" customHeight="1">
      <c r="A3" s="3" t="inlineStr">
        <is>
          <t>Début de l’horizon</t>
        </is>
      </c>
      <c r="B3" s="31">
        <f>'Paramètres'!$B$4</f>
        <v/>
      </c>
      <c r="C3" s="3" t="inlineStr">
        <is>
          <t>Fin de l’horizon</t>
        </is>
      </c>
      <c r="D3" s="31">
        <f>'Paramètres'!$B$4+20</f>
        <v/>
      </c>
      <c r="E3" s="3" t="inlineStr">
        <is>
          <t>Capacité hebdomadaire</t>
        </is>
      </c>
      <c r="F3" s="19">
        <f>'Paramètres'!$B$5</f>
        <v/>
      </c>
    </row>
    <row r="4"/>
    <row r="5" ht="38" customHeight="1">
      <c r="A5" s="5" t="inlineStr">
        <is>
          <t>ID engagement</t>
        </is>
      </c>
      <c r="B5" s="5" t="inlineStr">
        <is>
          <t>Chantier fictif</t>
        </is>
      </c>
      <c r="C5" s="5" t="inlineStr">
        <is>
          <t>Semaine</t>
        </is>
      </c>
      <c r="D5" s="5" t="inlineStr">
        <is>
          <t>Date début</t>
        </is>
      </c>
      <c r="E5" s="5" t="inlineStr">
        <is>
          <t>Date fin</t>
        </is>
      </c>
      <c r="F5" s="5" t="inlineStr">
        <is>
          <t>Lot</t>
        </is>
      </c>
      <c r="G5" s="5" t="inlineStr">
        <is>
          <t>Tâche / engagement</t>
        </is>
      </c>
      <c r="H5" s="5" t="inlineStr">
        <is>
          <t>Entreprise fictive</t>
        </is>
      </c>
      <c r="I5" s="5" t="inlineStr">
        <is>
          <t>Responsable fictif</t>
        </is>
      </c>
      <c r="J5" s="5" t="inlineStr">
        <is>
          <t>Quantité</t>
        </is>
      </c>
      <c r="K5" s="5" t="inlineStr">
        <is>
          <t>Unité</t>
        </is>
      </c>
      <c r="L5" s="5" t="inlineStr">
        <is>
          <t>Charge prévue (h)</t>
        </is>
      </c>
      <c r="M5" s="5" t="inlineStr">
        <is>
          <t>Coût prévu (€)</t>
        </is>
      </c>
      <c r="N5" s="5" t="inlineStr">
        <is>
          <t>Statut</t>
        </is>
      </c>
      <c r="O5" s="5" t="inlineStr">
        <is>
          <t>Priorité</t>
        </is>
      </c>
      <c r="P5" s="5" t="inlineStr">
        <is>
          <t>Contrainte à lever</t>
        </is>
      </c>
      <c r="Q5" s="5" t="inlineStr">
        <is>
          <t>État contrainte</t>
        </is>
      </c>
      <c r="R5" s="5" t="inlineStr">
        <is>
          <t>Échéance de levée</t>
        </is>
      </c>
      <c r="S5" s="5" t="inlineStr">
        <is>
          <t>Avancement</t>
        </is>
      </c>
      <c r="T5" s="5" t="inlineStr">
        <is>
          <t>Jours avant début</t>
        </is>
      </c>
      <c r="U5" s="5" t="inlineStr">
        <is>
          <t>Alerte / action</t>
        </is>
      </c>
      <c r="V5" s="5" t="inlineStr">
        <is>
          <t>Commentaire</t>
        </is>
      </c>
    </row>
    <row r="6" ht="28" customHeight="1">
      <c r="A6" s="20" t="inlineStr">
        <is>
          <t>ENG-260907-01</t>
        </is>
      </c>
      <c r="B6" s="21" t="inlineStr">
        <is>
          <t>Opération Horizon-Lilas — démonstration fictive</t>
        </is>
      </c>
      <c r="C6" s="14">
        <f>IF($A6="","",IF($D6="","",IFERROR(IF(AND($D6&gt;='Paramètres'!$B$4,$D6&lt;'Paramètres'!$B$4+7),"Semaine 1",IF(AND($D6&gt;='Paramètres'!$B$4+7,$D6&lt;'Paramètres'!$B$4+14),"Semaine 2",IF(AND($D6&gt;='Paramètres'!$B$4+14,$D6&lt;'Paramètres'!$B$4+21),"Semaine 3","Hors horizon"))),"Date à vérifier")))</f>
        <v/>
      </c>
      <c r="D6" s="35" t="n">
        <v>46272</v>
      </c>
      <c r="E6" s="35" t="n">
        <v>46274</v>
      </c>
      <c r="F6" s="20" t="inlineStr">
        <is>
          <t>Gros œuvre</t>
        </is>
      </c>
      <c r="G6" s="21" t="inlineStr">
        <is>
          <t>Réception et mise en place des armatures de la zone A</t>
        </is>
      </c>
      <c r="H6" s="21" t="inlineStr">
        <is>
          <t>Bâtirêve Démo — société fictive</t>
        </is>
      </c>
      <c r="I6" s="21" t="inlineStr">
        <is>
          <t>Camille Exemple</t>
        </is>
      </c>
      <c r="J6" s="23" t="n">
        <v>1200</v>
      </c>
      <c r="K6" s="20" t="inlineStr">
        <is>
          <t>kg</t>
        </is>
      </c>
      <c r="L6" s="23" t="n">
        <v>24</v>
      </c>
      <c r="M6" s="36" t="n">
        <v>4800</v>
      </c>
      <c r="N6" s="20" t="inlineStr">
        <is>
          <t>En cours</t>
        </is>
      </c>
      <c r="O6" s="20" t="inlineStr">
        <is>
          <t>Haute</t>
        </is>
      </c>
      <c r="P6" s="21" t="inlineStr">
        <is>
          <t>Confirmer le plan d’accès de la grue</t>
        </is>
      </c>
      <c r="Q6" s="20" t="inlineStr">
        <is>
          <t>À lever</t>
        </is>
      </c>
      <c r="R6" s="35" t="n">
        <v>46273</v>
      </c>
      <c r="S6" s="25" t="n">
        <v>0.35</v>
      </c>
      <c r="T6" s="7">
        <f>IF($A6="","",IF($D6="","",IFERROR($D6-TODAY(),"")))</f>
        <v/>
      </c>
      <c r="U6" s="6">
        <f>IF($A6="","",IF(OR($D6="",$E6="",$F6="",$G6="",$N6=""),"Données à compléter",IF($E6&lt;$D6,"Dates incohérentes",IF(AND($N6="Terminée",$S6&lt;1),"Avancement/statut incohérent",IF(AND($N6&lt;&gt;"Terminée",$N6&lt;&gt;"Annulée",$E6&lt;TODAY()),"En retard",IF($Q6="Bloquante","Contrainte bloquante",IF(AND($Q6="À lever",$R6=""),"Échéance contrainte manquante",IF(AND($Q6="À lever",$R6&lt;=TODAY()+'Paramètres'!$B$7),"Contrainte à lever",IF($N6="Reportée","À reprogrammer",IF(AND($M6&lt;&gt;"",$M6&gt;'Paramètres'!$B$8),"Coût prévu à vérifier",IF(AND($N6="En cours",$S6&lt;'Paramètres'!$B$6),"Avancement à surveiller","OK")))))))))))</f>
        <v/>
      </c>
      <c r="V6" s="21" t="inlineStr">
        <is>
          <t>Coordination prévue au point quotidien fictif.</t>
        </is>
      </c>
    </row>
    <row r="7" ht="28" customHeight="1">
      <c r="A7" s="20" t="inlineStr">
        <is>
          <t>ENG-260907-02</t>
        </is>
      </c>
      <c r="B7" s="21" t="inlineStr">
        <is>
          <t>Opération Horizon-Lilas — démonstration fictive</t>
        </is>
      </c>
      <c r="C7" s="17">
        <f>IF($A7="","",IF($D7="","",IFERROR(IF(AND($D7&gt;='Paramètres'!$B$4,$D7&lt;'Paramètres'!$B$4+7),"Semaine 1",IF(AND($D7&gt;='Paramètres'!$B$4+7,$D7&lt;'Paramètres'!$B$4+14),"Semaine 2",IF(AND($D7&gt;='Paramètres'!$B$4+14,$D7&lt;'Paramètres'!$B$4+21),"Semaine 3","Hors horizon"))),"Date à vérifier")))</f>
        <v/>
      </c>
      <c r="D7" s="35" t="n">
        <v>46273</v>
      </c>
      <c r="E7" s="35" t="n">
        <v>46275</v>
      </c>
      <c r="F7" s="20" t="inlineStr">
        <is>
          <t>Gros œuvre</t>
        </is>
      </c>
      <c r="G7" s="21" t="inlineStr">
        <is>
          <t>Coulage du voile témoin du niveau fictif R+1</t>
        </is>
      </c>
      <c r="H7" s="21" t="inlineStr">
        <is>
          <t>Béton-Lune Démo — société fictive</t>
        </is>
      </c>
      <c r="I7" s="21" t="inlineStr">
        <is>
          <t>Noé Fictif</t>
        </is>
      </c>
      <c r="J7" s="23" t="n">
        <v>38</v>
      </c>
      <c r="K7" s="20" t="inlineStr">
        <is>
          <t>m³</t>
        </is>
      </c>
      <c r="L7" s="23" t="n">
        <v>56</v>
      </c>
      <c r="M7" s="36" t="n">
        <v>12800</v>
      </c>
      <c r="N7" s="20" t="inlineStr">
        <is>
          <t>Confirmée</t>
        </is>
      </c>
      <c r="O7" s="20" t="inlineStr">
        <is>
          <t>Haute</t>
        </is>
      </c>
      <c r="P7" s="21" t="inlineStr">
        <is>
          <t>Accès de la pompe</t>
        </is>
      </c>
      <c r="Q7" s="20" t="inlineStr">
        <is>
          <t>Levée</t>
        </is>
      </c>
      <c r="R7" s="35" t="n">
        <v>46272</v>
      </c>
      <c r="S7" s="25" t="n">
        <v>0</v>
      </c>
      <c r="T7" s="11">
        <f>IF($A7="","",IF($D7="","",IFERROR($D7-TODAY(),"")))</f>
        <v/>
      </c>
      <c r="U7" s="8">
        <f>IF($A7="","",IF(OR($D7="",$E7="",$F7="",$G7="",$N7=""),"Données à compléter",IF($E7&lt;$D7,"Dates incohérentes",IF(AND($N7="Terminée",$S7&lt;1),"Avancement/statut incohérent",IF(AND($N7&lt;&gt;"Terminée",$N7&lt;&gt;"Annulée",$E7&lt;TODAY()),"En retard",IF($Q7="Bloquante","Contrainte bloquante",IF(AND($Q7="À lever",$R7=""),"Échéance contrainte manquante",IF(AND($Q7="À lever",$R7&lt;=TODAY()+'Paramètres'!$B$7),"Contrainte à lever",IF($N7="Reportée","À reprogrammer",IF(AND($M7&lt;&gt;"",$M7&gt;'Paramètres'!$B$8),"Coût prévu à vérifier",IF(AND($N7="En cours",$S7&lt;'Paramètres'!$B$6),"Avancement à surveiller","OK")))))))))))</f>
        <v/>
      </c>
      <c r="V7" s="21" t="inlineStr">
        <is>
          <t>Créneau confirmé dans cet exemple.</t>
        </is>
      </c>
    </row>
    <row r="8" ht="28" customHeight="1">
      <c r="A8" s="20" t="inlineStr">
        <is>
          <t>ENG-260907-03</t>
        </is>
      </c>
      <c r="B8" s="21" t="inlineStr">
        <is>
          <t>Opération Horizon-Lilas — démonstration fictive</t>
        </is>
      </c>
      <c r="C8" s="14">
        <f>IF($A8="","",IF($D8="","",IFERROR(IF(AND($D8&gt;='Paramètres'!$B$4,$D8&lt;'Paramètres'!$B$4+7),"Semaine 1",IF(AND($D8&gt;='Paramètres'!$B$4+7,$D8&lt;'Paramètres'!$B$4+14),"Semaine 2",IF(AND($D8&gt;='Paramètres'!$B$4+14,$D8&lt;'Paramètres'!$B$4+21),"Semaine 3","Hors horizon"))),"Date à vérifier")))</f>
        <v/>
      </c>
      <c r="D8" s="35" t="n">
        <v>46272</v>
      </c>
      <c r="E8" s="35" t="n">
        <v>46272</v>
      </c>
      <c r="F8" s="20" t="inlineStr">
        <is>
          <t>Logistique</t>
        </is>
      </c>
      <c r="G8" s="21" t="inlineStr">
        <is>
          <t>Balisage de la zone de livraison provisoire</t>
        </is>
      </c>
      <c r="H8" s="21" t="inlineStr">
        <is>
          <t>LogiBrique Exemple — société fictive</t>
        </is>
      </c>
      <c r="I8" s="21" t="inlineStr">
        <is>
          <t>Inès Démonstration</t>
        </is>
      </c>
      <c r="J8" s="23" t="n">
        <v>1</v>
      </c>
      <c r="K8" s="20" t="inlineStr">
        <is>
          <t>forfait</t>
        </is>
      </c>
      <c r="L8" s="23" t="n">
        <v>10</v>
      </c>
      <c r="M8" s="36" t="n">
        <v>950</v>
      </c>
      <c r="N8" s="20" t="inlineStr">
        <is>
          <t>Terminée</t>
        </is>
      </c>
      <c r="O8" s="20" t="inlineStr">
        <is>
          <t>Normale</t>
        </is>
      </c>
      <c r="P8" s="21" t="inlineStr">
        <is>
          <t>Aucune</t>
        </is>
      </c>
      <c r="Q8" s="20" t="inlineStr">
        <is>
          <t>Aucune</t>
        </is>
      </c>
      <c r="R8" s="35" t="n"/>
      <c r="S8" s="25" t="n">
        <v>1</v>
      </c>
      <c r="T8" s="7">
        <f>IF($A8="","",IF($D8="","",IFERROR($D8-TODAY(),"")))</f>
        <v/>
      </c>
      <c r="U8" s="6">
        <f>IF($A8="","",IF(OR($D8="",$E8="",$F8="",$G8="",$N8=""),"Données à compléter",IF($E8&lt;$D8,"Dates incohérentes",IF(AND($N8="Terminée",$S8&lt;1),"Avancement/statut incohérent",IF(AND($N8&lt;&gt;"Terminée",$N8&lt;&gt;"Annulée",$E8&lt;TODAY()),"En retard",IF($Q8="Bloquante","Contrainte bloquante",IF(AND($Q8="À lever",$R8=""),"Échéance contrainte manquante",IF(AND($Q8="À lever",$R8&lt;=TODAY()+'Paramètres'!$B$7),"Contrainte à lever",IF($N8="Reportée","À reprogrammer",IF(AND($M8&lt;&gt;"",$M8&gt;'Paramètres'!$B$8),"Coût prévu à vérifier",IF(AND($N8="En cours",$S8&lt;'Paramètres'!$B$6),"Avancement à surveiller","OK")))))))))))</f>
        <v/>
      </c>
      <c r="V8" s="21" t="inlineStr">
        <is>
          <t>Exemple de tâche achevée à 100 %.</t>
        </is>
      </c>
    </row>
    <row r="9" ht="28" customHeight="1">
      <c r="A9" s="20" t="inlineStr">
        <is>
          <t>ENG-260907-04</t>
        </is>
      </c>
      <c r="B9" s="21" t="inlineStr">
        <is>
          <t>Opération Horizon-Lilas — démonstration fictive</t>
        </is>
      </c>
      <c r="C9" s="17">
        <f>IF($A9="","",IF($D9="","",IFERROR(IF(AND($D9&gt;='Paramètres'!$B$4,$D9&lt;'Paramètres'!$B$4+7),"Semaine 1",IF(AND($D9&gt;='Paramètres'!$B$4+7,$D9&lt;'Paramètres'!$B$4+14),"Semaine 2",IF(AND($D9&gt;='Paramètres'!$B$4+14,$D9&lt;'Paramètres'!$B$4+21),"Semaine 3","Hors horizon"))),"Date à vérifier")))</f>
        <v/>
      </c>
      <c r="D9" s="35" t="n">
        <v>46276</v>
      </c>
      <c r="E9" s="35" t="n">
        <v>46277</v>
      </c>
      <c r="F9" s="20" t="inlineStr">
        <is>
          <t>Second œuvre</t>
        </is>
      </c>
      <c r="G9" s="21" t="inlineStr">
        <is>
          <t>Livraison des menuiseries intérieures de démonstration</t>
        </is>
      </c>
      <c r="H9" s="21" t="inlineStr">
        <is>
          <t>Atelier Maquette — société fictive</t>
        </is>
      </c>
      <c r="I9" s="21" t="inlineStr">
        <is>
          <t>Yanis Maquette</t>
        </is>
      </c>
      <c r="J9" s="23" t="n">
        <v>24</v>
      </c>
      <c r="K9" s="20" t="inlineStr">
        <is>
          <t>u</t>
        </is>
      </c>
      <c r="L9" s="23" t="n">
        <v>12</v>
      </c>
      <c r="M9" s="36" t="n">
        <v>7200</v>
      </c>
      <c r="N9" s="20" t="inlineStr">
        <is>
          <t>Reportée</t>
        </is>
      </c>
      <c r="O9" s="20" t="inlineStr">
        <is>
          <t>Haute</t>
        </is>
      </c>
      <c r="P9" s="21" t="inlineStr">
        <is>
          <t>Nouvelle date de transport à obtenir</t>
        </is>
      </c>
      <c r="Q9" s="20" t="inlineStr">
        <is>
          <t>Bloquante</t>
        </is>
      </c>
      <c r="R9" s="35" t="n">
        <v>46275</v>
      </c>
      <c r="S9" s="25" t="n">
        <v>0.1</v>
      </c>
      <c r="T9" s="11">
        <f>IF($A9="","",IF($D9="","",IFERROR($D9-TODAY(),"")))</f>
        <v/>
      </c>
      <c r="U9" s="8">
        <f>IF($A9="","",IF(OR($D9="",$E9="",$F9="",$G9="",$N9=""),"Données à compléter",IF($E9&lt;$D9,"Dates incohérentes",IF(AND($N9="Terminée",$S9&lt;1),"Avancement/statut incohérent",IF(AND($N9&lt;&gt;"Terminée",$N9&lt;&gt;"Annulée",$E9&lt;TODAY()),"En retard",IF($Q9="Bloquante","Contrainte bloquante",IF(AND($Q9="À lever",$R9=""),"Échéance contrainte manquante",IF(AND($Q9="À lever",$R9&lt;=TODAY()+'Paramètres'!$B$7),"Contrainte à lever",IF($N9="Reportée","À reprogrammer",IF(AND($M9&lt;&gt;"",$M9&gt;'Paramètres'!$B$8),"Coût prévu à vérifier",IF(AND($N9="En cours",$S9&lt;'Paramètres'!$B$6),"Avancement à surveiller","OK")))))))))))</f>
        <v/>
      </c>
      <c r="V9" s="21" t="inlineStr">
        <is>
          <t>Report volontairement visible pour tester l’alerte.</t>
        </is>
      </c>
    </row>
    <row r="10" ht="28" customHeight="1">
      <c r="A10" s="20" t="inlineStr">
        <is>
          <t>ENG-260907-05</t>
        </is>
      </c>
      <c r="B10" s="21" t="inlineStr">
        <is>
          <t>Opération Horizon-Lilas — démonstration fictive</t>
        </is>
      </c>
      <c r="C10" s="14">
        <f>IF($A10="","",IF($D10="","",IFERROR(IF(AND($D10&gt;='Paramètres'!$B$4,$D10&lt;'Paramètres'!$B$4+7),"Semaine 1",IF(AND($D10&gt;='Paramètres'!$B$4+7,$D10&lt;'Paramètres'!$B$4+14),"Semaine 2",IF(AND($D10&gt;='Paramètres'!$B$4+14,$D10&lt;'Paramètres'!$B$4+21),"Semaine 3","Hors horizon"))),"Date à vérifier")))</f>
        <v/>
      </c>
      <c r="D10" s="35" t="n">
        <v>46279</v>
      </c>
      <c r="E10" s="35" t="n">
        <v>46281</v>
      </c>
      <c r="F10" s="20" t="inlineStr">
        <is>
          <t>Lots techniques</t>
        </is>
      </c>
      <c r="G10" s="21" t="inlineStr">
        <is>
          <t>Pose des gaines du secteur bleu fictif</t>
        </is>
      </c>
      <c r="H10" s="21" t="inlineStr">
        <is>
          <t>Réseau-Lune Fictif — société fictive</t>
        </is>
      </c>
      <c r="I10" s="21" t="inlineStr">
        <is>
          <t>Lina Exemple</t>
        </is>
      </c>
      <c r="J10" s="23" t="n">
        <v>180</v>
      </c>
      <c r="K10" s="20" t="inlineStr">
        <is>
          <t>ml</t>
        </is>
      </c>
      <c r="L10" s="23" t="n">
        <v>40</v>
      </c>
      <c r="M10" s="36" t="n">
        <v>9800</v>
      </c>
      <c r="N10" s="20" t="inlineStr">
        <is>
          <t>Confirmée</t>
        </is>
      </c>
      <c r="O10" s="20" t="inlineStr">
        <is>
          <t>Normale</t>
        </is>
      </c>
      <c r="P10" s="21" t="inlineStr">
        <is>
          <t>Réservations validées</t>
        </is>
      </c>
      <c r="Q10" s="20" t="inlineStr">
        <is>
          <t>Levée</t>
        </is>
      </c>
      <c r="R10" s="35" t="n">
        <v>46278</v>
      </c>
      <c r="S10" s="25" t="n">
        <v>0</v>
      </c>
      <c r="T10" s="7">
        <f>IF($A10="","",IF($D10="","",IFERROR($D10-TODAY(),"")))</f>
        <v/>
      </c>
      <c r="U10" s="6">
        <f>IF($A10="","",IF(OR($D10="",$E10="",$F10="",$G10="",$N10=""),"Données à compléter",IF($E10&lt;$D10,"Dates incohérentes",IF(AND($N10="Terminée",$S10&lt;1),"Avancement/statut incohérent",IF(AND($N10&lt;&gt;"Terminée",$N10&lt;&gt;"Annulée",$E10&lt;TODAY()),"En retard",IF($Q10="Bloquante","Contrainte bloquante",IF(AND($Q10="À lever",$R10=""),"Échéance contrainte manquante",IF(AND($Q10="À lever",$R10&lt;=TODAY()+'Paramètres'!$B$7),"Contrainte à lever",IF($N10="Reportée","À reprogrammer",IF(AND($M10&lt;&gt;"",$M10&gt;'Paramètres'!$B$8),"Coût prévu à vérifier",IF(AND($N10="En cours",$S10&lt;'Paramètres'!$B$6),"Avancement à surveiller","OK")))))))))))</f>
        <v/>
      </c>
      <c r="V10" s="21" t="inlineStr">
        <is>
          <t>Interface vérifiée avec le lot de démonstration.</t>
        </is>
      </c>
    </row>
    <row r="11" ht="28" customHeight="1">
      <c r="A11" s="20" t="inlineStr">
        <is>
          <t>ENG-260907-06</t>
        </is>
      </c>
      <c r="B11" s="21" t="inlineStr">
        <is>
          <t>Opération Horizon-Lilas — démonstration fictive</t>
        </is>
      </c>
      <c r="C11" s="17">
        <f>IF($A11="","",IF($D11="","",IFERROR(IF(AND($D11&gt;='Paramètres'!$B$4,$D11&lt;'Paramètres'!$B$4+7),"Semaine 1",IF(AND($D11&gt;='Paramètres'!$B$4+7,$D11&lt;'Paramètres'!$B$4+14),"Semaine 2",IF(AND($D11&gt;='Paramètres'!$B$4+14,$D11&lt;'Paramètres'!$B$4+21),"Semaine 3","Hors horizon"))),"Date à vérifier")))</f>
        <v/>
      </c>
      <c r="D11" s="35" t="n">
        <v>46280</v>
      </c>
      <c r="E11" s="35" t="n">
        <v>46280</v>
      </c>
      <c r="F11" s="20" t="inlineStr">
        <is>
          <t>Études d’exécution</t>
        </is>
      </c>
      <c r="G11" s="21" t="inlineStr">
        <is>
          <t>Revue des interfaces de faux plafond</t>
        </is>
      </c>
      <c r="H11" s="21" t="inlineStr">
        <is>
          <t>Plan-Fiction Conseil — société fictive</t>
        </is>
      </c>
      <c r="I11" s="21" t="inlineStr">
        <is>
          <t>Émile Prototype</t>
        </is>
      </c>
      <c r="J11" s="23" t="n">
        <v>1</v>
      </c>
      <c r="K11" s="20" t="inlineStr">
        <is>
          <t>forfait</t>
        </is>
      </c>
      <c r="L11" s="23" t="n">
        <v>8</v>
      </c>
      <c r="M11" s="36" t="n">
        <v>1600</v>
      </c>
      <c r="N11" s="20" t="inlineStr">
        <is>
          <t>À planifier</t>
        </is>
      </c>
      <c r="O11" s="20" t="inlineStr">
        <is>
          <t>Haute</t>
        </is>
      </c>
      <c r="P11" s="21" t="inlineStr">
        <is>
          <t>Visa de la maquette simplifiée</t>
        </is>
      </c>
      <c r="Q11" s="20" t="inlineStr">
        <is>
          <t>À lever</t>
        </is>
      </c>
      <c r="R11" s="35" t="n"/>
      <c r="S11" s="25" t="n">
        <v>0</v>
      </c>
      <c r="T11" s="11">
        <f>IF($A11="","",IF($D11="","",IFERROR($D11-TODAY(),"")))</f>
        <v/>
      </c>
      <c r="U11" s="8">
        <f>IF($A11="","",IF(OR($D11="",$E11="",$F11="",$G11="",$N11=""),"Données à compléter",IF($E11&lt;$D11,"Dates incohérentes",IF(AND($N11="Terminée",$S11&lt;1),"Avancement/statut incohérent",IF(AND($N11&lt;&gt;"Terminée",$N11&lt;&gt;"Annulée",$E11&lt;TODAY()),"En retard",IF($Q11="Bloquante","Contrainte bloquante",IF(AND($Q11="À lever",$R11=""),"Échéance contrainte manquante",IF(AND($Q11="À lever",$R11&lt;=TODAY()+'Paramètres'!$B$7),"Contrainte à lever",IF($N11="Reportée","À reprogrammer",IF(AND($M11&lt;&gt;"",$M11&gt;'Paramètres'!$B$8),"Coût prévu à vérifier",IF(AND($N11="En cours",$S11&lt;'Paramètres'!$B$6),"Avancement à surveiller","OK")))))))))))</f>
        <v/>
      </c>
      <c r="V11" s="21" t="inlineStr">
        <is>
          <t>Échéance laissée vide pour illustrer le contrôle.</t>
        </is>
      </c>
    </row>
    <row r="12" ht="28" customHeight="1">
      <c r="A12" s="20" t="inlineStr">
        <is>
          <t>ENG-260907-07</t>
        </is>
      </c>
      <c r="B12" s="21" t="inlineStr">
        <is>
          <t>Opération Horizon-Lilas — démonstration fictive</t>
        </is>
      </c>
      <c r="C12" s="14">
        <f>IF($A12="","",IF($D12="","",IFERROR(IF(AND($D12&gt;='Paramètres'!$B$4,$D12&lt;'Paramètres'!$B$4+7),"Semaine 1",IF(AND($D12&gt;='Paramètres'!$B$4+7,$D12&lt;'Paramètres'!$B$4+14),"Semaine 2",IF(AND($D12&gt;='Paramètres'!$B$4+14,$D12&lt;'Paramètres'!$B$4+21),"Semaine 3","Hors horizon"))),"Date à vérifier")))</f>
        <v/>
      </c>
      <c r="D12" s="35" t="n">
        <v>46282</v>
      </c>
      <c r="E12" s="35" t="n">
        <v>46284</v>
      </c>
      <c r="F12" s="20" t="inlineStr">
        <is>
          <t>Lots techniques</t>
        </is>
      </c>
      <c r="G12" s="21" t="inlineStr">
        <is>
          <t>Essai interne des cheminements provisoires</t>
        </is>
      </c>
      <c r="H12" s="21" t="inlineStr">
        <is>
          <t>Câble-Songe Démo — société fictive</t>
        </is>
      </c>
      <c r="I12" s="21" t="inlineStr">
        <is>
          <t>Camille Exemple</t>
        </is>
      </c>
      <c r="J12" s="23" t="n">
        <v>1</v>
      </c>
      <c r="K12" s="20" t="inlineStr">
        <is>
          <t>forfait</t>
        </is>
      </c>
      <c r="L12" s="23" t="n">
        <v>48</v>
      </c>
      <c r="M12" s="36" t="n">
        <v>14600</v>
      </c>
      <c r="N12" s="20" t="inlineStr">
        <is>
          <t>Confirmée</t>
        </is>
      </c>
      <c r="O12" s="20" t="inlineStr">
        <is>
          <t>Normale</t>
        </is>
      </c>
      <c r="P12" s="21" t="inlineStr">
        <is>
          <t>Zone témoin disponible</t>
        </is>
      </c>
      <c r="Q12" s="20" t="inlineStr">
        <is>
          <t>Levée</t>
        </is>
      </c>
      <c r="R12" s="35" t="n">
        <v>46281</v>
      </c>
      <c r="S12" s="25" t="n">
        <v>0</v>
      </c>
      <c r="T12" s="7">
        <f>IF($A12="","",IF($D12="","",IFERROR($D12-TODAY(),"")))</f>
        <v/>
      </c>
      <c r="U12" s="6">
        <f>IF($A12="","",IF(OR($D12="",$E12="",$F12="",$G12="",$N12=""),"Données à compléter",IF($E12&lt;$D12,"Dates incohérentes",IF(AND($N12="Terminée",$S12&lt;1),"Avancement/statut incohérent",IF(AND($N12&lt;&gt;"Terminée",$N12&lt;&gt;"Annulée",$E12&lt;TODAY()),"En retard",IF($Q12="Bloquante","Contrainte bloquante",IF(AND($Q12="À lever",$R12=""),"Échéance contrainte manquante",IF(AND($Q12="À lever",$R12&lt;=TODAY()+'Paramètres'!$B$7),"Contrainte à lever",IF($N12="Reportée","À reprogrammer",IF(AND($M12&lt;&gt;"",$M12&gt;'Paramètres'!$B$8),"Coût prévu à vérifier",IF(AND($N12="En cours",$S12&lt;'Paramètres'!$B$6),"Avancement à surveiller","OK")))))))))))</f>
        <v/>
      </c>
      <c r="V12" s="21" t="inlineStr">
        <is>
          <t>Essai d’organisation, sans valeur de certification.</t>
        </is>
      </c>
    </row>
    <row r="13" ht="28" customHeight="1">
      <c r="A13" s="20" t="inlineStr">
        <is>
          <t>ENG-260907-08</t>
        </is>
      </c>
      <c r="B13" s="21" t="inlineStr">
        <is>
          <t>Opération Horizon-Lilas — démonstration fictive</t>
        </is>
      </c>
      <c r="C13" s="17">
        <f>IF($A13="","",IF($D13="","",IFERROR(IF(AND($D13&gt;='Paramètres'!$B$4,$D13&lt;'Paramètres'!$B$4+7),"Semaine 1",IF(AND($D13&gt;='Paramètres'!$B$4+7,$D13&lt;'Paramètres'!$B$4+14),"Semaine 2",IF(AND($D13&gt;='Paramètres'!$B$4+14,$D13&lt;'Paramètres'!$B$4+21),"Semaine 3","Hors horizon"))),"Date à vérifier")))</f>
        <v/>
      </c>
      <c r="D13" s="35" t="n">
        <v>46286</v>
      </c>
      <c r="E13" s="35" t="n">
        <v>46289</v>
      </c>
      <c r="F13" s="20" t="inlineStr">
        <is>
          <t>Second œuvre</t>
        </is>
      </c>
      <c r="G13" s="21" t="inlineStr">
        <is>
          <t>Montage des cloisons de la zone témoin fictive</t>
        </is>
      </c>
      <c r="H13" s="21" t="inlineStr">
        <is>
          <t>Cloison-Rêve Démo — société fictive</t>
        </is>
      </c>
      <c r="I13" s="21" t="inlineStr">
        <is>
          <t>Noé Fictif</t>
        </is>
      </c>
      <c r="J13" s="23" t="n">
        <v>260</v>
      </c>
      <c r="K13" s="20" t="inlineStr">
        <is>
          <t>m²</t>
        </is>
      </c>
      <c r="L13" s="23" t="n">
        <v>72</v>
      </c>
      <c r="M13" s="36" t="n">
        <v>26000</v>
      </c>
      <c r="N13" s="20" t="inlineStr">
        <is>
          <t>Confirmée</t>
        </is>
      </c>
      <c r="O13" s="20" t="inlineStr">
        <is>
          <t>Haute</t>
        </is>
      </c>
      <c r="P13" s="21" t="inlineStr">
        <is>
          <t>Aucune</t>
        </is>
      </c>
      <c r="Q13" s="20" t="inlineStr">
        <is>
          <t>Aucune</t>
        </is>
      </c>
      <c r="R13" s="35" t="n"/>
      <c r="S13" s="25" t="n">
        <v>0</v>
      </c>
      <c r="T13" s="11">
        <f>IF($A13="","",IF($D13="","",IFERROR($D13-TODAY(),"")))</f>
        <v/>
      </c>
      <c r="U13" s="8">
        <f>IF($A13="","",IF(OR($D13="",$E13="",$F13="",$G13="",$N13=""),"Données à compléter",IF($E13&lt;$D13,"Dates incohérentes",IF(AND($N13="Terminée",$S13&lt;1),"Avancement/statut incohérent",IF(AND($N13&lt;&gt;"Terminée",$N13&lt;&gt;"Annulée",$E13&lt;TODAY()),"En retard",IF($Q13="Bloquante","Contrainte bloquante",IF(AND($Q13="À lever",$R13=""),"Échéance contrainte manquante",IF(AND($Q13="À lever",$R13&lt;=TODAY()+'Paramètres'!$B$7),"Contrainte à lever",IF($N13="Reportée","À reprogrammer",IF(AND($M13&lt;&gt;"",$M13&gt;'Paramètres'!$B$8),"Coût prévu à vérifier",IF(AND($N13="En cours",$S13&lt;'Paramètres'!$B$6),"Avancement à surveiller","OK")))))))))))</f>
        <v/>
      </c>
      <c r="V13" s="21" t="inlineStr">
        <is>
          <t>Le coût dépasse le seuil indicatif paramétré.</t>
        </is>
      </c>
    </row>
    <row r="14" ht="28" customHeight="1">
      <c r="A14" s="20" t="inlineStr">
        <is>
          <t>ENG-260907-09</t>
        </is>
      </c>
      <c r="B14" s="21" t="inlineStr">
        <is>
          <t>Opération Horizon-Lilas — démonstration fictive</t>
        </is>
      </c>
      <c r="C14" s="14">
        <f>IF($A14="","",IF($D14="","",IFERROR(IF(AND($D14&gt;='Paramètres'!$B$4,$D14&lt;'Paramètres'!$B$4+7),"Semaine 1",IF(AND($D14&gt;='Paramètres'!$B$4+7,$D14&lt;'Paramètres'!$B$4+14),"Semaine 2",IF(AND($D14&gt;='Paramètres'!$B$4+14,$D14&lt;'Paramètres'!$B$4+21),"Semaine 3","Hors horizon"))),"Date à vérifier")))</f>
        <v/>
      </c>
      <c r="D14" s="35" t="n">
        <v>46288</v>
      </c>
      <c r="E14" s="35" t="n">
        <v>46290</v>
      </c>
      <c r="F14" s="20" t="inlineStr">
        <is>
          <t>Finitions</t>
        </is>
      </c>
      <c r="G14" s="21" t="inlineStr">
        <is>
          <t>Préparation des supports avant peinture</t>
        </is>
      </c>
      <c r="H14" s="21" t="inlineStr">
        <is>
          <t>Couleur-Épure Exemple — société fictive</t>
        </is>
      </c>
      <c r="I14" s="21" t="inlineStr">
        <is>
          <t>Inès Démonstration</t>
        </is>
      </c>
      <c r="J14" s="23" t="n">
        <v>310</v>
      </c>
      <c r="K14" s="20" t="inlineStr">
        <is>
          <t>m²</t>
        </is>
      </c>
      <c r="L14" s="23" t="n">
        <v>28</v>
      </c>
      <c r="M14" s="36" t="n">
        <v>6400</v>
      </c>
      <c r="N14" s="20" t="inlineStr">
        <is>
          <t>À planifier</t>
        </is>
      </c>
      <c r="O14" s="20" t="inlineStr">
        <is>
          <t>Normale</t>
        </is>
      </c>
      <c r="P14" s="21" t="inlineStr">
        <is>
          <t>Humidité des supports à vérifier</t>
        </is>
      </c>
      <c r="Q14" s="20" t="inlineStr">
        <is>
          <t>À lever</t>
        </is>
      </c>
      <c r="R14" s="35" t="n">
        <v>46285</v>
      </c>
      <c r="S14" s="25" t="n">
        <v>0</v>
      </c>
      <c r="T14" s="7">
        <f>IF($A14="","",IF($D14="","",IFERROR($D14-TODAY(),"")))</f>
        <v/>
      </c>
      <c r="U14" s="6">
        <f>IF($A14="","",IF(OR($D14="",$E14="",$F14="",$G14="",$N14=""),"Données à compléter",IF($E14&lt;$D14,"Dates incohérentes",IF(AND($N14="Terminée",$S14&lt;1),"Avancement/statut incohérent",IF(AND($N14&lt;&gt;"Terminée",$N14&lt;&gt;"Annulée",$E14&lt;TODAY()),"En retard",IF($Q14="Bloquante","Contrainte bloquante",IF(AND($Q14="À lever",$R14=""),"Échéance contrainte manquante",IF(AND($Q14="À lever",$R14&lt;=TODAY()+'Paramètres'!$B$7),"Contrainte à lever",IF($N14="Reportée","À reprogrammer",IF(AND($M14&lt;&gt;"",$M14&gt;'Paramètres'!$B$8),"Coût prévu à vérifier",IF(AND($N14="En cours",$S14&lt;'Paramètres'!$B$6),"Avancement à surveiller","OK")))))))))))</f>
        <v/>
      </c>
      <c r="V14" s="21" t="inlineStr">
        <is>
          <t>Contrainte anticipée avant le démarrage.</t>
        </is>
      </c>
    </row>
    <row r="15" ht="28" customHeight="1">
      <c r="A15" s="20" t="inlineStr">
        <is>
          <t>ENG-260907-10</t>
        </is>
      </c>
      <c r="B15" s="21" t="inlineStr">
        <is>
          <t>Opération Horizon-Lilas — démonstration fictive</t>
        </is>
      </c>
      <c r="C15" s="17">
        <f>IF($A15="","",IF($D15="","",IFERROR(IF(AND($D15&gt;='Paramètres'!$B$4,$D15&lt;'Paramètres'!$B$4+7),"Semaine 1",IF(AND($D15&gt;='Paramètres'!$B$4+7,$D15&lt;'Paramètres'!$B$4+14),"Semaine 2",IF(AND($D15&gt;='Paramètres'!$B$4+14,$D15&lt;'Paramètres'!$B$4+21),"Semaine 3","Hors horizon"))),"Date à vérifier")))</f>
        <v/>
      </c>
      <c r="D15" s="35" t="n">
        <v>46268</v>
      </c>
      <c r="E15" s="35" t="n">
        <v>46271</v>
      </c>
      <c r="F15" s="20" t="inlineStr">
        <is>
          <t>Installation de chantier</t>
        </is>
      </c>
      <c r="G15" s="21" t="inlineStr">
        <is>
          <t>Remise en ordre de la base vie de démonstration</t>
        </is>
      </c>
      <c r="H15" s="21" t="inlineStr">
        <is>
          <t>Base-Claire Fictive — société fictive</t>
        </is>
      </c>
      <c r="I15" s="21" t="inlineStr">
        <is>
          <t>Yanis Maquette</t>
        </is>
      </c>
      <c r="J15" s="23" t="n">
        <v>1</v>
      </c>
      <c r="K15" s="20" t="inlineStr">
        <is>
          <t>forfait</t>
        </is>
      </c>
      <c r="L15" s="23" t="n">
        <v>18</v>
      </c>
      <c r="M15" s="36" t="n">
        <v>2200</v>
      </c>
      <c r="N15" s="20" t="inlineStr">
        <is>
          <t>En cours</t>
        </is>
      </c>
      <c r="O15" s="20" t="inlineStr">
        <is>
          <t>Normale</t>
        </is>
      </c>
      <c r="P15" s="21" t="inlineStr">
        <is>
          <t>Aucune</t>
        </is>
      </c>
      <c r="Q15" s="20" t="inlineStr">
        <is>
          <t>Aucune</t>
        </is>
      </c>
      <c r="R15" s="35" t="n"/>
      <c r="S15" s="25" t="n">
        <v>0.6</v>
      </c>
      <c r="T15" s="11">
        <f>IF($A15="","",IF($D15="","",IFERROR($D15-TODAY(),"")))</f>
        <v/>
      </c>
      <c r="U15" s="8">
        <f>IF($A15="","",IF(OR($D15="",$E15="",$F15="",$G15="",$N15=""),"Données à compléter",IF($E15&lt;$D15,"Dates incohérentes",IF(AND($N15="Terminée",$S15&lt;1),"Avancement/statut incohérent",IF(AND($N15&lt;&gt;"Terminée",$N15&lt;&gt;"Annulée",$E15&lt;TODAY()),"En retard",IF($Q15="Bloquante","Contrainte bloquante",IF(AND($Q15="À lever",$R15=""),"Échéance contrainte manquante",IF(AND($Q15="À lever",$R15&lt;=TODAY()+'Paramètres'!$B$7),"Contrainte à lever",IF($N15="Reportée","À reprogrammer",IF(AND($M15&lt;&gt;"",$M15&gt;'Paramètres'!$B$8),"Coût prévu à vérifier",IF(AND($N15="En cours",$S15&lt;'Paramètres'!$B$6),"Avancement à surveiller","OK")))))))))))</f>
        <v/>
      </c>
      <c r="V15" s="21" t="inlineStr">
        <is>
          <t>Ligne antérieure conservée pour tester le retard.</t>
        </is>
      </c>
    </row>
    <row r="16" ht="28" customHeight="1">
      <c r="A16" s="20" t="n"/>
      <c r="B16" s="21" t="n"/>
      <c r="C16" s="14">
        <f>IF($A16="","",IF($D16="","",IFERROR(IF(AND($D16&gt;='Paramètres'!$B$4,$D16&lt;'Paramètres'!$B$4+7),"Semaine 1",IF(AND($D16&gt;='Paramètres'!$B$4+7,$D16&lt;'Paramètres'!$B$4+14),"Semaine 2",IF(AND($D16&gt;='Paramètres'!$B$4+14,$D16&lt;'Paramètres'!$B$4+21),"Semaine 3","Hors horizon"))),"Date à vérifier")))</f>
        <v/>
      </c>
      <c r="D16" s="35" t="n"/>
      <c r="E16" s="35" t="n"/>
      <c r="F16" s="20" t="n"/>
      <c r="G16" s="21" t="n"/>
      <c r="H16" s="21" t="n"/>
      <c r="I16" s="21" t="n"/>
      <c r="J16" s="23" t="n"/>
      <c r="K16" s="20" t="n"/>
      <c r="L16" s="23" t="n"/>
      <c r="M16" s="36" t="n"/>
      <c r="N16" s="20" t="n"/>
      <c r="O16" s="20" t="n"/>
      <c r="P16" s="21" t="n"/>
      <c r="Q16" s="20" t="n"/>
      <c r="R16" s="35" t="n"/>
      <c r="S16" s="25" t="n"/>
      <c r="T16" s="7">
        <f>IF($A16="","",IF($D16="","",IFERROR($D16-TODAY(),"")))</f>
        <v/>
      </c>
      <c r="U16" s="6">
        <f>IF($A16="","",IF(OR($D16="",$E16="",$F16="",$G16="",$N16=""),"Données à compléter",IF($E16&lt;$D16,"Dates incohérentes",IF(AND($N16="Terminée",$S16&lt;1),"Avancement/statut incohérent",IF(AND($N16&lt;&gt;"Terminée",$N16&lt;&gt;"Annulée",$E16&lt;TODAY()),"En retard",IF($Q16="Bloquante","Contrainte bloquante",IF(AND($Q16="À lever",$R16=""),"Échéance contrainte manquante",IF(AND($Q16="À lever",$R16&lt;=TODAY()+'Paramètres'!$B$7),"Contrainte à lever",IF($N16="Reportée","À reprogrammer",IF(AND($M16&lt;&gt;"",$M16&gt;'Paramètres'!$B$8),"Coût prévu à vérifier",IF(AND($N16="En cours",$S16&lt;'Paramètres'!$B$6),"Avancement à surveiller","OK")))))))))))</f>
        <v/>
      </c>
      <c r="V16" s="21" t="n"/>
    </row>
    <row r="17" ht="28" customHeight="1">
      <c r="A17" s="20" t="n"/>
      <c r="B17" s="21" t="n"/>
      <c r="C17" s="17">
        <f>IF($A17="","",IF($D17="","",IFERROR(IF(AND($D17&gt;='Paramètres'!$B$4,$D17&lt;'Paramètres'!$B$4+7),"Semaine 1",IF(AND($D17&gt;='Paramètres'!$B$4+7,$D17&lt;'Paramètres'!$B$4+14),"Semaine 2",IF(AND($D17&gt;='Paramètres'!$B$4+14,$D17&lt;'Paramètres'!$B$4+21),"Semaine 3","Hors horizon"))),"Date à vérifier")))</f>
        <v/>
      </c>
      <c r="D17" s="35" t="n"/>
      <c r="E17" s="35" t="n"/>
      <c r="F17" s="20" t="n"/>
      <c r="G17" s="21" t="n"/>
      <c r="H17" s="21" t="n"/>
      <c r="I17" s="21" t="n"/>
      <c r="J17" s="23" t="n"/>
      <c r="K17" s="20" t="n"/>
      <c r="L17" s="23" t="n"/>
      <c r="M17" s="36" t="n"/>
      <c r="N17" s="20" t="n"/>
      <c r="O17" s="20" t="n"/>
      <c r="P17" s="21" t="n"/>
      <c r="Q17" s="20" t="n"/>
      <c r="R17" s="35" t="n"/>
      <c r="S17" s="25" t="n"/>
      <c r="T17" s="11">
        <f>IF($A17="","",IF($D17="","",IFERROR($D17-TODAY(),"")))</f>
        <v/>
      </c>
      <c r="U17" s="8">
        <f>IF($A17="","",IF(OR($D17="",$E17="",$F17="",$G17="",$N17=""),"Données à compléter",IF($E17&lt;$D17,"Dates incohérentes",IF(AND($N17="Terminée",$S17&lt;1),"Avancement/statut incohérent",IF(AND($N17&lt;&gt;"Terminée",$N17&lt;&gt;"Annulée",$E17&lt;TODAY()),"En retard",IF($Q17="Bloquante","Contrainte bloquante",IF(AND($Q17="À lever",$R17=""),"Échéance contrainte manquante",IF(AND($Q17="À lever",$R17&lt;=TODAY()+'Paramètres'!$B$7),"Contrainte à lever",IF($N17="Reportée","À reprogrammer",IF(AND($M17&lt;&gt;"",$M17&gt;'Paramètres'!$B$8),"Coût prévu à vérifier",IF(AND($N17="En cours",$S17&lt;'Paramètres'!$B$6),"Avancement à surveiller","OK")))))))))))</f>
        <v/>
      </c>
      <c r="V17" s="21" t="n"/>
    </row>
    <row r="18" ht="28" customHeight="1">
      <c r="A18" s="20" t="n"/>
      <c r="B18" s="21" t="n"/>
      <c r="C18" s="14">
        <f>IF($A18="","",IF($D18="","",IFERROR(IF(AND($D18&gt;='Paramètres'!$B$4,$D18&lt;'Paramètres'!$B$4+7),"Semaine 1",IF(AND($D18&gt;='Paramètres'!$B$4+7,$D18&lt;'Paramètres'!$B$4+14),"Semaine 2",IF(AND($D18&gt;='Paramètres'!$B$4+14,$D18&lt;'Paramètres'!$B$4+21),"Semaine 3","Hors horizon"))),"Date à vérifier")))</f>
        <v/>
      </c>
      <c r="D18" s="35" t="n"/>
      <c r="E18" s="35" t="n"/>
      <c r="F18" s="20" t="n"/>
      <c r="G18" s="21" t="n"/>
      <c r="H18" s="21" t="n"/>
      <c r="I18" s="21" t="n"/>
      <c r="J18" s="23" t="n"/>
      <c r="K18" s="20" t="n"/>
      <c r="L18" s="23" t="n"/>
      <c r="M18" s="36" t="n"/>
      <c r="N18" s="20" t="n"/>
      <c r="O18" s="20" t="n"/>
      <c r="P18" s="21" t="n"/>
      <c r="Q18" s="20" t="n"/>
      <c r="R18" s="35" t="n"/>
      <c r="S18" s="25" t="n"/>
      <c r="T18" s="7">
        <f>IF($A18="","",IF($D18="","",IFERROR($D18-TODAY(),"")))</f>
        <v/>
      </c>
      <c r="U18" s="6">
        <f>IF($A18="","",IF(OR($D18="",$E18="",$F18="",$G18="",$N18=""),"Données à compléter",IF($E18&lt;$D18,"Dates incohérentes",IF(AND($N18="Terminée",$S18&lt;1),"Avancement/statut incohérent",IF(AND($N18&lt;&gt;"Terminée",$N18&lt;&gt;"Annulée",$E18&lt;TODAY()),"En retard",IF($Q18="Bloquante","Contrainte bloquante",IF(AND($Q18="À lever",$R18=""),"Échéance contrainte manquante",IF(AND($Q18="À lever",$R18&lt;=TODAY()+'Paramètres'!$B$7),"Contrainte à lever",IF($N18="Reportée","À reprogrammer",IF(AND($M18&lt;&gt;"",$M18&gt;'Paramètres'!$B$8),"Coût prévu à vérifier",IF(AND($N18="En cours",$S18&lt;'Paramètres'!$B$6),"Avancement à surveiller","OK")))))))))))</f>
        <v/>
      </c>
      <c r="V18" s="21" t="n"/>
    </row>
    <row r="19" ht="28" customHeight="1">
      <c r="A19" s="20" t="n"/>
      <c r="B19" s="21" t="n"/>
      <c r="C19" s="17">
        <f>IF($A19="","",IF($D19="","",IFERROR(IF(AND($D19&gt;='Paramètres'!$B$4,$D19&lt;'Paramètres'!$B$4+7),"Semaine 1",IF(AND($D19&gt;='Paramètres'!$B$4+7,$D19&lt;'Paramètres'!$B$4+14),"Semaine 2",IF(AND($D19&gt;='Paramètres'!$B$4+14,$D19&lt;'Paramètres'!$B$4+21),"Semaine 3","Hors horizon"))),"Date à vérifier")))</f>
        <v/>
      </c>
      <c r="D19" s="35" t="n"/>
      <c r="E19" s="35" t="n"/>
      <c r="F19" s="20" t="n"/>
      <c r="G19" s="21" t="n"/>
      <c r="H19" s="21" t="n"/>
      <c r="I19" s="21" t="n"/>
      <c r="J19" s="23" t="n"/>
      <c r="K19" s="20" t="n"/>
      <c r="L19" s="23" t="n"/>
      <c r="M19" s="36" t="n"/>
      <c r="N19" s="20" t="n"/>
      <c r="O19" s="20" t="n"/>
      <c r="P19" s="21" t="n"/>
      <c r="Q19" s="20" t="n"/>
      <c r="R19" s="35" t="n"/>
      <c r="S19" s="25" t="n"/>
      <c r="T19" s="11">
        <f>IF($A19="","",IF($D19="","",IFERROR($D19-TODAY(),"")))</f>
        <v/>
      </c>
      <c r="U19" s="8">
        <f>IF($A19="","",IF(OR($D19="",$E19="",$F19="",$G19="",$N19=""),"Données à compléter",IF($E19&lt;$D19,"Dates incohérentes",IF(AND($N19="Terminée",$S19&lt;1),"Avancement/statut incohérent",IF(AND($N19&lt;&gt;"Terminée",$N19&lt;&gt;"Annulée",$E19&lt;TODAY()),"En retard",IF($Q19="Bloquante","Contrainte bloquante",IF(AND($Q19="À lever",$R19=""),"Échéance contrainte manquante",IF(AND($Q19="À lever",$R19&lt;=TODAY()+'Paramètres'!$B$7),"Contrainte à lever",IF($N19="Reportée","À reprogrammer",IF(AND($M19&lt;&gt;"",$M19&gt;'Paramètres'!$B$8),"Coût prévu à vérifier",IF(AND($N19="En cours",$S19&lt;'Paramètres'!$B$6),"Avancement à surveiller","OK")))))))))))</f>
        <v/>
      </c>
      <c r="V19" s="21" t="n"/>
    </row>
    <row r="20" ht="28" customHeight="1">
      <c r="A20" s="20" t="n"/>
      <c r="B20" s="21" t="n"/>
      <c r="C20" s="14">
        <f>IF($A20="","",IF($D20="","",IFERROR(IF(AND($D20&gt;='Paramètres'!$B$4,$D20&lt;'Paramètres'!$B$4+7),"Semaine 1",IF(AND($D20&gt;='Paramètres'!$B$4+7,$D20&lt;'Paramètres'!$B$4+14),"Semaine 2",IF(AND($D20&gt;='Paramètres'!$B$4+14,$D20&lt;'Paramètres'!$B$4+21),"Semaine 3","Hors horizon"))),"Date à vérifier")))</f>
        <v/>
      </c>
      <c r="D20" s="35" t="n"/>
      <c r="E20" s="35" t="n"/>
      <c r="F20" s="20" t="n"/>
      <c r="G20" s="21" t="n"/>
      <c r="H20" s="21" t="n"/>
      <c r="I20" s="21" t="n"/>
      <c r="J20" s="23" t="n"/>
      <c r="K20" s="20" t="n"/>
      <c r="L20" s="23" t="n"/>
      <c r="M20" s="36" t="n"/>
      <c r="N20" s="20" t="n"/>
      <c r="O20" s="20" t="n"/>
      <c r="P20" s="21" t="n"/>
      <c r="Q20" s="20" t="n"/>
      <c r="R20" s="35" t="n"/>
      <c r="S20" s="25" t="n"/>
      <c r="T20" s="7">
        <f>IF($A20="","",IF($D20="","",IFERROR($D20-TODAY(),"")))</f>
        <v/>
      </c>
      <c r="U20" s="6">
        <f>IF($A20="","",IF(OR($D20="",$E20="",$F20="",$G20="",$N20=""),"Données à compléter",IF($E20&lt;$D20,"Dates incohérentes",IF(AND($N20="Terminée",$S20&lt;1),"Avancement/statut incohérent",IF(AND($N20&lt;&gt;"Terminée",$N20&lt;&gt;"Annulée",$E20&lt;TODAY()),"En retard",IF($Q20="Bloquante","Contrainte bloquante",IF(AND($Q20="À lever",$R20=""),"Échéance contrainte manquante",IF(AND($Q20="À lever",$R20&lt;=TODAY()+'Paramètres'!$B$7),"Contrainte à lever",IF($N20="Reportée","À reprogrammer",IF(AND($M20&lt;&gt;"",$M20&gt;'Paramètres'!$B$8),"Coût prévu à vérifier",IF(AND($N20="En cours",$S20&lt;'Paramètres'!$B$6),"Avancement à surveiller","OK")))))))))))</f>
        <v/>
      </c>
      <c r="V20" s="21" t="n"/>
    </row>
    <row r="21" ht="28" customHeight="1">
      <c r="A21" s="20" t="n"/>
      <c r="B21" s="21" t="n"/>
      <c r="C21" s="17">
        <f>IF($A21="","",IF($D21="","",IFERROR(IF(AND($D21&gt;='Paramètres'!$B$4,$D21&lt;'Paramètres'!$B$4+7),"Semaine 1",IF(AND($D21&gt;='Paramètres'!$B$4+7,$D21&lt;'Paramètres'!$B$4+14),"Semaine 2",IF(AND($D21&gt;='Paramètres'!$B$4+14,$D21&lt;'Paramètres'!$B$4+21),"Semaine 3","Hors horizon"))),"Date à vérifier")))</f>
        <v/>
      </c>
      <c r="D21" s="35" t="n"/>
      <c r="E21" s="35" t="n"/>
      <c r="F21" s="20" t="n"/>
      <c r="G21" s="21" t="n"/>
      <c r="H21" s="21" t="n"/>
      <c r="I21" s="21" t="n"/>
      <c r="J21" s="23" t="n"/>
      <c r="K21" s="20" t="n"/>
      <c r="L21" s="23" t="n"/>
      <c r="M21" s="36" t="n"/>
      <c r="N21" s="20" t="n"/>
      <c r="O21" s="20" t="n"/>
      <c r="P21" s="21" t="n"/>
      <c r="Q21" s="20" t="n"/>
      <c r="R21" s="35" t="n"/>
      <c r="S21" s="25" t="n"/>
      <c r="T21" s="11">
        <f>IF($A21="","",IF($D21="","",IFERROR($D21-TODAY(),"")))</f>
        <v/>
      </c>
      <c r="U21" s="8">
        <f>IF($A21="","",IF(OR($D21="",$E21="",$F21="",$G21="",$N21=""),"Données à compléter",IF($E21&lt;$D21,"Dates incohérentes",IF(AND($N21="Terminée",$S21&lt;1),"Avancement/statut incohérent",IF(AND($N21&lt;&gt;"Terminée",$N21&lt;&gt;"Annulée",$E21&lt;TODAY()),"En retard",IF($Q21="Bloquante","Contrainte bloquante",IF(AND($Q21="À lever",$R21=""),"Échéance contrainte manquante",IF(AND($Q21="À lever",$R21&lt;=TODAY()+'Paramètres'!$B$7),"Contrainte à lever",IF($N21="Reportée","À reprogrammer",IF(AND($M21&lt;&gt;"",$M21&gt;'Paramètres'!$B$8),"Coût prévu à vérifier",IF(AND($N21="En cours",$S21&lt;'Paramètres'!$B$6),"Avancement à surveiller","OK")))))))))))</f>
        <v/>
      </c>
      <c r="V21" s="21" t="n"/>
    </row>
    <row r="22" ht="28" customHeight="1">
      <c r="A22" s="20" t="n"/>
      <c r="B22" s="21" t="n"/>
      <c r="C22" s="14">
        <f>IF($A22="","",IF($D22="","",IFERROR(IF(AND($D22&gt;='Paramètres'!$B$4,$D22&lt;'Paramètres'!$B$4+7),"Semaine 1",IF(AND($D22&gt;='Paramètres'!$B$4+7,$D22&lt;'Paramètres'!$B$4+14),"Semaine 2",IF(AND($D22&gt;='Paramètres'!$B$4+14,$D22&lt;'Paramètres'!$B$4+21),"Semaine 3","Hors horizon"))),"Date à vérifier")))</f>
        <v/>
      </c>
      <c r="D22" s="35" t="n"/>
      <c r="E22" s="35" t="n"/>
      <c r="F22" s="20" t="n"/>
      <c r="G22" s="21" t="n"/>
      <c r="H22" s="21" t="n"/>
      <c r="I22" s="21" t="n"/>
      <c r="J22" s="23" t="n"/>
      <c r="K22" s="20" t="n"/>
      <c r="L22" s="23" t="n"/>
      <c r="M22" s="36" t="n"/>
      <c r="N22" s="20" t="n"/>
      <c r="O22" s="20" t="n"/>
      <c r="P22" s="21" t="n"/>
      <c r="Q22" s="20" t="n"/>
      <c r="R22" s="35" t="n"/>
      <c r="S22" s="25" t="n"/>
      <c r="T22" s="7">
        <f>IF($A22="","",IF($D22="","",IFERROR($D22-TODAY(),"")))</f>
        <v/>
      </c>
      <c r="U22" s="6">
        <f>IF($A22="","",IF(OR($D22="",$E22="",$F22="",$G22="",$N22=""),"Données à compléter",IF($E22&lt;$D22,"Dates incohérentes",IF(AND($N22="Terminée",$S22&lt;1),"Avancement/statut incohérent",IF(AND($N22&lt;&gt;"Terminée",$N22&lt;&gt;"Annulée",$E22&lt;TODAY()),"En retard",IF($Q22="Bloquante","Contrainte bloquante",IF(AND($Q22="À lever",$R22=""),"Échéance contrainte manquante",IF(AND($Q22="À lever",$R22&lt;=TODAY()+'Paramètres'!$B$7),"Contrainte à lever",IF($N22="Reportée","À reprogrammer",IF(AND($M22&lt;&gt;"",$M22&gt;'Paramètres'!$B$8),"Coût prévu à vérifier",IF(AND($N22="En cours",$S22&lt;'Paramètres'!$B$6),"Avancement à surveiller","OK")))))))))))</f>
        <v/>
      </c>
      <c r="V22" s="21" t="n"/>
    </row>
    <row r="23" ht="28" customHeight="1">
      <c r="A23" s="20" t="n"/>
      <c r="B23" s="21" t="n"/>
      <c r="C23" s="17">
        <f>IF($A23="","",IF($D23="","",IFERROR(IF(AND($D23&gt;='Paramètres'!$B$4,$D23&lt;'Paramètres'!$B$4+7),"Semaine 1",IF(AND($D23&gt;='Paramètres'!$B$4+7,$D23&lt;'Paramètres'!$B$4+14),"Semaine 2",IF(AND($D23&gt;='Paramètres'!$B$4+14,$D23&lt;'Paramètres'!$B$4+21),"Semaine 3","Hors horizon"))),"Date à vérifier")))</f>
        <v/>
      </c>
      <c r="D23" s="35" t="n"/>
      <c r="E23" s="35" t="n"/>
      <c r="F23" s="20" t="n"/>
      <c r="G23" s="21" t="n"/>
      <c r="H23" s="21" t="n"/>
      <c r="I23" s="21" t="n"/>
      <c r="J23" s="23" t="n"/>
      <c r="K23" s="20" t="n"/>
      <c r="L23" s="23" t="n"/>
      <c r="M23" s="36" t="n"/>
      <c r="N23" s="20" t="n"/>
      <c r="O23" s="20" t="n"/>
      <c r="P23" s="21" t="n"/>
      <c r="Q23" s="20" t="n"/>
      <c r="R23" s="35" t="n"/>
      <c r="S23" s="25" t="n"/>
      <c r="T23" s="11">
        <f>IF($A23="","",IF($D23="","",IFERROR($D23-TODAY(),"")))</f>
        <v/>
      </c>
      <c r="U23" s="8">
        <f>IF($A23="","",IF(OR($D23="",$E23="",$F23="",$G23="",$N23=""),"Données à compléter",IF($E23&lt;$D23,"Dates incohérentes",IF(AND($N23="Terminée",$S23&lt;1),"Avancement/statut incohérent",IF(AND($N23&lt;&gt;"Terminée",$N23&lt;&gt;"Annulée",$E23&lt;TODAY()),"En retard",IF($Q23="Bloquante","Contrainte bloquante",IF(AND($Q23="À lever",$R23=""),"Échéance contrainte manquante",IF(AND($Q23="À lever",$R23&lt;=TODAY()+'Paramètres'!$B$7),"Contrainte à lever",IF($N23="Reportée","À reprogrammer",IF(AND($M23&lt;&gt;"",$M23&gt;'Paramètres'!$B$8),"Coût prévu à vérifier",IF(AND($N23="En cours",$S23&lt;'Paramètres'!$B$6),"Avancement à surveiller","OK")))))))))))</f>
        <v/>
      </c>
      <c r="V23" s="21" t="n"/>
    </row>
    <row r="24" ht="28" customHeight="1">
      <c r="A24" s="20" t="n"/>
      <c r="B24" s="21" t="n"/>
      <c r="C24" s="14">
        <f>IF($A24="","",IF($D24="","",IFERROR(IF(AND($D24&gt;='Paramètres'!$B$4,$D24&lt;'Paramètres'!$B$4+7),"Semaine 1",IF(AND($D24&gt;='Paramètres'!$B$4+7,$D24&lt;'Paramètres'!$B$4+14),"Semaine 2",IF(AND($D24&gt;='Paramètres'!$B$4+14,$D24&lt;'Paramètres'!$B$4+21),"Semaine 3","Hors horizon"))),"Date à vérifier")))</f>
        <v/>
      </c>
      <c r="D24" s="35" t="n"/>
      <c r="E24" s="35" t="n"/>
      <c r="F24" s="20" t="n"/>
      <c r="G24" s="21" t="n"/>
      <c r="H24" s="21" t="n"/>
      <c r="I24" s="21" t="n"/>
      <c r="J24" s="23" t="n"/>
      <c r="K24" s="20" t="n"/>
      <c r="L24" s="23" t="n"/>
      <c r="M24" s="36" t="n"/>
      <c r="N24" s="20" t="n"/>
      <c r="O24" s="20" t="n"/>
      <c r="P24" s="21" t="n"/>
      <c r="Q24" s="20" t="n"/>
      <c r="R24" s="35" t="n"/>
      <c r="S24" s="25" t="n"/>
      <c r="T24" s="7">
        <f>IF($A24="","",IF($D24="","",IFERROR($D24-TODAY(),"")))</f>
        <v/>
      </c>
      <c r="U24" s="6">
        <f>IF($A24="","",IF(OR($D24="",$E24="",$F24="",$G24="",$N24=""),"Données à compléter",IF($E24&lt;$D24,"Dates incohérentes",IF(AND($N24="Terminée",$S24&lt;1),"Avancement/statut incohérent",IF(AND($N24&lt;&gt;"Terminée",$N24&lt;&gt;"Annulée",$E24&lt;TODAY()),"En retard",IF($Q24="Bloquante","Contrainte bloquante",IF(AND($Q24="À lever",$R24=""),"Échéance contrainte manquante",IF(AND($Q24="À lever",$R24&lt;=TODAY()+'Paramètres'!$B$7),"Contrainte à lever",IF($N24="Reportée","À reprogrammer",IF(AND($M24&lt;&gt;"",$M24&gt;'Paramètres'!$B$8),"Coût prévu à vérifier",IF(AND($N24="En cours",$S24&lt;'Paramètres'!$B$6),"Avancement à surveiller","OK")))))))))))</f>
        <v/>
      </c>
      <c r="V24" s="21" t="n"/>
    </row>
    <row r="25" ht="28" customHeight="1">
      <c r="A25" s="20" t="n"/>
      <c r="B25" s="21" t="n"/>
      <c r="C25" s="17">
        <f>IF($A25="","",IF($D25="","",IFERROR(IF(AND($D25&gt;='Paramètres'!$B$4,$D25&lt;'Paramètres'!$B$4+7),"Semaine 1",IF(AND($D25&gt;='Paramètres'!$B$4+7,$D25&lt;'Paramètres'!$B$4+14),"Semaine 2",IF(AND($D25&gt;='Paramètres'!$B$4+14,$D25&lt;'Paramètres'!$B$4+21),"Semaine 3","Hors horizon"))),"Date à vérifier")))</f>
        <v/>
      </c>
      <c r="D25" s="35" t="n"/>
      <c r="E25" s="35" t="n"/>
      <c r="F25" s="20" t="n"/>
      <c r="G25" s="21" t="n"/>
      <c r="H25" s="21" t="n"/>
      <c r="I25" s="21" t="n"/>
      <c r="J25" s="23" t="n"/>
      <c r="K25" s="20" t="n"/>
      <c r="L25" s="23" t="n"/>
      <c r="M25" s="36" t="n"/>
      <c r="N25" s="20" t="n"/>
      <c r="O25" s="20" t="n"/>
      <c r="P25" s="21" t="n"/>
      <c r="Q25" s="20" t="n"/>
      <c r="R25" s="35" t="n"/>
      <c r="S25" s="25" t="n"/>
      <c r="T25" s="11">
        <f>IF($A25="","",IF($D25="","",IFERROR($D25-TODAY(),"")))</f>
        <v/>
      </c>
      <c r="U25" s="8">
        <f>IF($A25="","",IF(OR($D25="",$E25="",$F25="",$G25="",$N25=""),"Données à compléter",IF($E25&lt;$D25,"Dates incohérentes",IF(AND($N25="Terminée",$S25&lt;1),"Avancement/statut incohérent",IF(AND($N25&lt;&gt;"Terminée",$N25&lt;&gt;"Annulée",$E25&lt;TODAY()),"En retard",IF($Q25="Bloquante","Contrainte bloquante",IF(AND($Q25="À lever",$R25=""),"Échéance contrainte manquante",IF(AND($Q25="À lever",$R25&lt;=TODAY()+'Paramètres'!$B$7),"Contrainte à lever",IF($N25="Reportée","À reprogrammer",IF(AND($M25&lt;&gt;"",$M25&gt;'Paramètres'!$B$8),"Coût prévu à vérifier",IF(AND($N25="En cours",$S25&lt;'Paramètres'!$B$6),"Avancement à surveiller","OK")))))))))))</f>
        <v/>
      </c>
      <c r="V25" s="21" t="n"/>
    </row>
    <row r="26" ht="28" customHeight="1">
      <c r="A26" s="20" t="n"/>
      <c r="B26" s="21" t="n"/>
      <c r="C26" s="14">
        <f>IF($A26="","",IF($D26="","",IFERROR(IF(AND($D26&gt;='Paramètres'!$B$4,$D26&lt;'Paramètres'!$B$4+7),"Semaine 1",IF(AND($D26&gt;='Paramètres'!$B$4+7,$D26&lt;'Paramètres'!$B$4+14),"Semaine 2",IF(AND($D26&gt;='Paramètres'!$B$4+14,$D26&lt;'Paramètres'!$B$4+21),"Semaine 3","Hors horizon"))),"Date à vérifier")))</f>
        <v/>
      </c>
      <c r="D26" s="35" t="n"/>
      <c r="E26" s="35" t="n"/>
      <c r="F26" s="20" t="n"/>
      <c r="G26" s="21" t="n"/>
      <c r="H26" s="21" t="n"/>
      <c r="I26" s="21" t="n"/>
      <c r="J26" s="23" t="n"/>
      <c r="K26" s="20" t="n"/>
      <c r="L26" s="23" t="n"/>
      <c r="M26" s="36" t="n"/>
      <c r="N26" s="20" t="n"/>
      <c r="O26" s="20" t="n"/>
      <c r="P26" s="21" t="n"/>
      <c r="Q26" s="20" t="n"/>
      <c r="R26" s="35" t="n"/>
      <c r="S26" s="25" t="n"/>
      <c r="T26" s="7">
        <f>IF($A26="","",IF($D26="","",IFERROR($D26-TODAY(),"")))</f>
        <v/>
      </c>
      <c r="U26" s="6">
        <f>IF($A26="","",IF(OR($D26="",$E26="",$F26="",$G26="",$N26=""),"Données à compléter",IF($E26&lt;$D26,"Dates incohérentes",IF(AND($N26="Terminée",$S26&lt;1),"Avancement/statut incohérent",IF(AND($N26&lt;&gt;"Terminée",$N26&lt;&gt;"Annulée",$E26&lt;TODAY()),"En retard",IF($Q26="Bloquante","Contrainte bloquante",IF(AND($Q26="À lever",$R26=""),"Échéance contrainte manquante",IF(AND($Q26="À lever",$R26&lt;=TODAY()+'Paramètres'!$B$7),"Contrainte à lever",IF($N26="Reportée","À reprogrammer",IF(AND($M26&lt;&gt;"",$M26&gt;'Paramètres'!$B$8),"Coût prévu à vérifier",IF(AND($N26="En cours",$S26&lt;'Paramètres'!$B$6),"Avancement à surveiller","OK")))))))))))</f>
        <v/>
      </c>
      <c r="V26" s="21" t="n"/>
    </row>
    <row r="27" ht="28" customHeight="1">
      <c r="A27" s="20" t="n"/>
      <c r="B27" s="21" t="n"/>
      <c r="C27" s="17">
        <f>IF($A27="","",IF($D27="","",IFERROR(IF(AND($D27&gt;='Paramètres'!$B$4,$D27&lt;'Paramètres'!$B$4+7),"Semaine 1",IF(AND($D27&gt;='Paramètres'!$B$4+7,$D27&lt;'Paramètres'!$B$4+14),"Semaine 2",IF(AND($D27&gt;='Paramètres'!$B$4+14,$D27&lt;'Paramètres'!$B$4+21),"Semaine 3","Hors horizon"))),"Date à vérifier")))</f>
        <v/>
      </c>
      <c r="D27" s="35" t="n"/>
      <c r="E27" s="35" t="n"/>
      <c r="F27" s="20" t="n"/>
      <c r="G27" s="21" t="n"/>
      <c r="H27" s="21" t="n"/>
      <c r="I27" s="21" t="n"/>
      <c r="J27" s="23" t="n"/>
      <c r="K27" s="20" t="n"/>
      <c r="L27" s="23" t="n"/>
      <c r="M27" s="36" t="n"/>
      <c r="N27" s="20" t="n"/>
      <c r="O27" s="20" t="n"/>
      <c r="P27" s="21" t="n"/>
      <c r="Q27" s="20" t="n"/>
      <c r="R27" s="35" t="n"/>
      <c r="S27" s="25" t="n"/>
      <c r="T27" s="11">
        <f>IF($A27="","",IF($D27="","",IFERROR($D27-TODAY(),"")))</f>
        <v/>
      </c>
      <c r="U27" s="8">
        <f>IF($A27="","",IF(OR($D27="",$E27="",$F27="",$G27="",$N27=""),"Données à compléter",IF($E27&lt;$D27,"Dates incohérentes",IF(AND($N27="Terminée",$S27&lt;1),"Avancement/statut incohérent",IF(AND($N27&lt;&gt;"Terminée",$N27&lt;&gt;"Annulée",$E27&lt;TODAY()),"En retard",IF($Q27="Bloquante","Contrainte bloquante",IF(AND($Q27="À lever",$R27=""),"Échéance contrainte manquante",IF(AND($Q27="À lever",$R27&lt;=TODAY()+'Paramètres'!$B$7),"Contrainte à lever",IF($N27="Reportée","À reprogrammer",IF(AND($M27&lt;&gt;"",$M27&gt;'Paramètres'!$B$8),"Coût prévu à vérifier",IF(AND($N27="En cours",$S27&lt;'Paramètres'!$B$6),"Avancement à surveiller","OK")))))))))))</f>
        <v/>
      </c>
      <c r="V27" s="21" t="n"/>
    </row>
    <row r="28" ht="28" customHeight="1">
      <c r="A28" s="20" t="n"/>
      <c r="B28" s="21" t="n"/>
      <c r="C28" s="14">
        <f>IF($A28="","",IF($D28="","",IFERROR(IF(AND($D28&gt;='Paramètres'!$B$4,$D28&lt;'Paramètres'!$B$4+7),"Semaine 1",IF(AND($D28&gt;='Paramètres'!$B$4+7,$D28&lt;'Paramètres'!$B$4+14),"Semaine 2",IF(AND($D28&gt;='Paramètres'!$B$4+14,$D28&lt;'Paramètres'!$B$4+21),"Semaine 3","Hors horizon"))),"Date à vérifier")))</f>
        <v/>
      </c>
      <c r="D28" s="35" t="n"/>
      <c r="E28" s="35" t="n"/>
      <c r="F28" s="20" t="n"/>
      <c r="G28" s="21" t="n"/>
      <c r="H28" s="21" t="n"/>
      <c r="I28" s="21" t="n"/>
      <c r="J28" s="23" t="n"/>
      <c r="K28" s="20" t="n"/>
      <c r="L28" s="23" t="n"/>
      <c r="M28" s="36" t="n"/>
      <c r="N28" s="20" t="n"/>
      <c r="O28" s="20" t="n"/>
      <c r="P28" s="21" t="n"/>
      <c r="Q28" s="20" t="n"/>
      <c r="R28" s="35" t="n"/>
      <c r="S28" s="25" t="n"/>
      <c r="T28" s="7">
        <f>IF($A28="","",IF($D28="","",IFERROR($D28-TODAY(),"")))</f>
        <v/>
      </c>
      <c r="U28" s="6">
        <f>IF($A28="","",IF(OR($D28="",$E28="",$F28="",$G28="",$N28=""),"Données à compléter",IF($E28&lt;$D28,"Dates incohérentes",IF(AND($N28="Terminée",$S28&lt;1),"Avancement/statut incohérent",IF(AND($N28&lt;&gt;"Terminée",$N28&lt;&gt;"Annulée",$E28&lt;TODAY()),"En retard",IF($Q28="Bloquante","Contrainte bloquante",IF(AND($Q28="À lever",$R28=""),"Échéance contrainte manquante",IF(AND($Q28="À lever",$R28&lt;=TODAY()+'Paramètres'!$B$7),"Contrainte à lever",IF($N28="Reportée","À reprogrammer",IF(AND($M28&lt;&gt;"",$M28&gt;'Paramètres'!$B$8),"Coût prévu à vérifier",IF(AND($N28="En cours",$S28&lt;'Paramètres'!$B$6),"Avancement à surveiller","OK")))))))))))</f>
        <v/>
      </c>
      <c r="V28" s="21" t="n"/>
    </row>
    <row r="29" ht="28" customHeight="1">
      <c r="A29" s="20" t="n"/>
      <c r="B29" s="21" t="n"/>
      <c r="C29" s="17">
        <f>IF($A29="","",IF($D29="","",IFERROR(IF(AND($D29&gt;='Paramètres'!$B$4,$D29&lt;'Paramètres'!$B$4+7),"Semaine 1",IF(AND($D29&gt;='Paramètres'!$B$4+7,$D29&lt;'Paramètres'!$B$4+14),"Semaine 2",IF(AND($D29&gt;='Paramètres'!$B$4+14,$D29&lt;'Paramètres'!$B$4+21),"Semaine 3","Hors horizon"))),"Date à vérifier")))</f>
        <v/>
      </c>
      <c r="D29" s="35" t="n"/>
      <c r="E29" s="35" t="n"/>
      <c r="F29" s="20" t="n"/>
      <c r="G29" s="21" t="n"/>
      <c r="H29" s="21" t="n"/>
      <c r="I29" s="21" t="n"/>
      <c r="J29" s="23" t="n"/>
      <c r="K29" s="20" t="n"/>
      <c r="L29" s="23" t="n"/>
      <c r="M29" s="36" t="n"/>
      <c r="N29" s="20" t="n"/>
      <c r="O29" s="20" t="n"/>
      <c r="P29" s="21" t="n"/>
      <c r="Q29" s="20" t="n"/>
      <c r="R29" s="35" t="n"/>
      <c r="S29" s="25" t="n"/>
      <c r="T29" s="11">
        <f>IF($A29="","",IF($D29="","",IFERROR($D29-TODAY(),"")))</f>
        <v/>
      </c>
      <c r="U29" s="8">
        <f>IF($A29="","",IF(OR($D29="",$E29="",$F29="",$G29="",$N29=""),"Données à compléter",IF($E29&lt;$D29,"Dates incohérentes",IF(AND($N29="Terminée",$S29&lt;1),"Avancement/statut incohérent",IF(AND($N29&lt;&gt;"Terminée",$N29&lt;&gt;"Annulée",$E29&lt;TODAY()),"En retard",IF($Q29="Bloquante","Contrainte bloquante",IF(AND($Q29="À lever",$R29=""),"Échéance contrainte manquante",IF(AND($Q29="À lever",$R29&lt;=TODAY()+'Paramètres'!$B$7),"Contrainte à lever",IF($N29="Reportée","À reprogrammer",IF(AND($M29&lt;&gt;"",$M29&gt;'Paramètres'!$B$8),"Coût prévu à vérifier",IF(AND($N29="En cours",$S29&lt;'Paramètres'!$B$6),"Avancement à surveiller","OK")))))))))))</f>
        <v/>
      </c>
      <c r="V29" s="21" t="n"/>
    </row>
    <row r="30" ht="28" customHeight="1">
      <c r="A30" s="20" t="n"/>
      <c r="B30" s="21" t="n"/>
      <c r="C30" s="14">
        <f>IF($A30="","",IF($D30="","",IFERROR(IF(AND($D30&gt;='Paramètres'!$B$4,$D30&lt;'Paramètres'!$B$4+7),"Semaine 1",IF(AND($D30&gt;='Paramètres'!$B$4+7,$D30&lt;'Paramètres'!$B$4+14),"Semaine 2",IF(AND($D30&gt;='Paramètres'!$B$4+14,$D30&lt;'Paramètres'!$B$4+21),"Semaine 3","Hors horizon"))),"Date à vérifier")))</f>
        <v/>
      </c>
      <c r="D30" s="35" t="n"/>
      <c r="E30" s="35" t="n"/>
      <c r="F30" s="20" t="n"/>
      <c r="G30" s="21" t="n"/>
      <c r="H30" s="21" t="n"/>
      <c r="I30" s="21" t="n"/>
      <c r="J30" s="23" t="n"/>
      <c r="K30" s="20" t="n"/>
      <c r="L30" s="23" t="n"/>
      <c r="M30" s="36" t="n"/>
      <c r="N30" s="20" t="n"/>
      <c r="O30" s="20" t="n"/>
      <c r="P30" s="21" t="n"/>
      <c r="Q30" s="20" t="n"/>
      <c r="R30" s="35" t="n"/>
      <c r="S30" s="25" t="n"/>
      <c r="T30" s="7">
        <f>IF($A30="","",IF($D30="","",IFERROR($D30-TODAY(),"")))</f>
        <v/>
      </c>
      <c r="U30" s="6">
        <f>IF($A30="","",IF(OR($D30="",$E30="",$F30="",$G30="",$N30=""),"Données à compléter",IF($E30&lt;$D30,"Dates incohérentes",IF(AND($N30="Terminée",$S30&lt;1),"Avancement/statut incohérent",IF(AND($N30&lt;&gt;"Terminée",$N30&lt;&gt;"Annulée",$E30&lt;TODAY()),"En retard",IF($Q30="Bloquante","Contrainte bloquante",IF(AND($Q30="À lever",$R30=""),"Échéance contrainte manquante",IF(AND($Q30="À lever",$R30&lt;=TODAY()+'Paramètres'!$B$7),"Contrainte à lever",IF($N30="Reportée","À reprogrammer",IF(AND($M30&lt;&gt;"",$M30&gt;'Paramètres'!$B$8),"Coût prévu à vérifier",IF(AND($N30="En cours",$S30&lt;'Paramètres'!$B$6),"Avancement à surveiller","OK")))))))))))</f>
        <v/>
      </c>
      <c r="V30" s="21" t="n"/>
    </row>
    <row r="31" ht="28" customHeight="1">
      <c r="A31" s="20" t="n"/>
      <c r="B31" s="21" t="n"/>
      <c r="C31" s="17">
        <f>IF($A31="","",IF($D31="","",IFERROR(IF(AND($D31&gt;='Paramètres'!$B$4,$D31&lt;'Paramètres'!$B$4+7),"Semaine 1",IF(AND($D31&gt;='Paramètres'!$B$4+7,$D31&lt;'Paramètres'!$B$4+14),"Semaine 2",IF(AND($D31&gt;='Paramètres'!$B$4+14,$D31&lt;'Paramètres'!$B$4+21),"Semaine 3","Hors horizon"))),"Date à vérifier")))</f>
        <v/>
      </c>
      <c r="D31" s="35" t="n"/>
      <c r="E31" s="35" t="n"/>
      <c r="F31" s="20" t="n"/>
      <c r="G31" s="21" t="n"/>
      <c r="H31" s="21" t="n"/>
      <c r="I31" s="21" t="n"/>
      <c r="J31" s="23" t="n"/>
      <c r="K31" s="20" t="n"/>
      <c r="L31" s="23" t="n"/>
      <c r="M31" s="36" t="n"/>
      <c r="N31" s="20" t="n"/>
      <c r="O31" s="20" t="n"/>
      <c r="P31" s="21" t="n"/>
      <c r="Q31" s="20" t="n"/>
      <c r="R31" s="35" t="n"/>
      <c r="S31" s="25" t="n"/>
      <c r="T31" s="11">
        <f>IF($A31="","",IF($D31="","",IFERROR($D31-TODAY(),"")))</f>
        <v/>
      </c>
      <c r="U31" s="8">
        <f>IF($A31="","",IF(OR($D31="",$E31="",$F31="",$G31="",$N31=""),"Données à compléter",IF($E31&lt;$D31,"Dates incohérentes",IF(AND($N31="Terminée",$S31&lt;1),"Avancement/statut incohérent",IF(AND($N31&lt;&gt;"Terminée",$N31&lt;&gt;"Annulée",$E31&lt;TODAY()),"En retard",IF($Q31="Bloquante","Contrainte bloquante",IF(AND($Q31="À lever",$R31=""),"Échéance contrainte manquante",IF(AND($Q31="À lever",$R31&lt;=TODAY()+'Paramètres'!$B$7),"Contrainte à lever",IF($N31="Reportée","À reprogrammer",IF(AND($M31&lt;&gt;"",$M31&gt;'Paramètres'!$B$8),"Coût prévu à vérifier",IF(AND($N31="En cours",$S31&lt;'Paramètres'!$B$6),"Avancement à surveiller","OK")))))))))))</f>
        <v/>
      </c>
      <c r="V31" s="21" t="n"/>
    </row>
    <row r="32" ht="28" customHeight="1">
      <c r="A32" s="20" t="n"/>
      <c r="B32" s="21" t="n"/>
      <c r="C32" s="14">
        <f>IF($A32="","",IF($D32="","",IFERROR(IF(AND($D32&gt;='Paramètres'!$B$4,$D32&lt;'Paramètres'!$B$4+7),"Semaine 1",IF(AND($D32&gt;='Paramètres'!$B$4+7,$D32&lt;'Paramètres'!$B$4+14),"Semaine 2",IF(AND($D32&gt;='Paramètres'!$B$4+14,$D32&lt;'Paramètres'!$B$4+21),"Semaine 3","Hors horizon"))),"Date à vérifier")))</f>
        <v/>
      </c>
      <c r="D32" s="35" t="n"/>
      <c r="E32" s="35" t="n"/>
      <c r="F32" s="20" t="n"/>
      <c r="G32" s="21" t="n"/>
      <c r="H32" s="21" t="n"/>
      <c r="I32" s="21" t="n"/>
      <c r="J32" s="23" t="n"/>
      <c r="K32" s="20" t="n"/>
      <c r="L32" s="23" t="n"/>
      <c r="M32" s="36" t="n"/>
      <c r="N32" s="20" t="n"/>
      <c r="O32" s="20" t="n"/>
      <c r="P32" s="21" t="n"/>
      <c r="Q32" s="20" t="n"/>
      <c r="R32" s="35" t="n"/>
      <c r="S32" s="25" t="n"/>
      <c r="T32" s="7">
        <f>IF($A32="","",IF($D32="","",IFERROR($D32-TODAY(),"")))</f>
        <v/>
      </c>
      <c r="U32" s="6">
        <f>IF($A32="","",IF(OR($D32="",$E32="",$F32="",$G32="",$N32=""),"Données à compléter",IF($E32&lt;$D32,"Dates incohérentes",IF(AND($N32="Terminée",$S32&lt;1),"Avancement/statut incohérent",IF(AND($N32&lt;&gt;"Terminée",$N32&lt;&gt;"Annulée",$E32&lt;TODAY()),"En retard",IF($Q32="Bloquante","Contrainte bloquante",IF(AND($Q32="À lever",$R32=""),"Échéance contrainte manquante",IF(AND($Q32="À lever",$R32&lt;=TODAY()+'Paramètres'!$B$7),"Contrainte à lever",IF($N32="Reportée","À reprogrammer",IF(AND($M32&lt;&gt;"",$M32&gt;'Paramètres'!$B$8),"Coût prévu à vérifier",IF(AND($N32="En cours",$S32&lt;'Paramètres'!$B$6),"Avancement à surveiller","OK")))))))))))</f>
        <v/>
      </c>
      <c r="V32" s="21" t="n"/>
    </row>
    <row r="33" ht="28" customHeight="1">
      <c r="A33" s="20" t="n"/>
      <c r="B33" s="21" t="n"/>
      <c r="C33" s="17">
        <f>IF($A33="","",IF($D33="","",IFERROR(IF(AND($D33&gt;='Paramètres'!$B$4,$D33&lt;'Paramètres'!$B$4+7),"Semaine 1",IF(AND($D33&gt;='Paramètres'!$B$4+7,$D33&lt;'Paramètres'!$B$4+14),"Semaine 2",IF(AND($D33&gt;='Paramètres'!$B$4+14,$D33&lt;'Paramètres'!$B$4+21),"Semaine 3","Hors horizon"))),"Date à vérifier")))</f>
        <v/>
      </c>
      <c r="D33" s="35" t="n"/>
      <c r="E33" s="35" t="n"/>
      <c r="F33" s="20" t="n"/>
      <c r="G33" s="21" t="n"/>
      <c r="H33" s="21" t="n"/>
      <c r="I33" s="21" t="n"/>
      <c r="J33" s="23" t="n"/>
      <c r="K33" s="20" t="n"/>
      <c r="L33" s="23" t="n"/>
      <c r="M33" s="36" t="n"/>
      <c r="N33" s="20" t="n"/>
      <c r="O33" s="20" t="n"/>
      <c r="P33" s="21" t="n"/>
      <c r="Q33" s="20" t="n"/>
      <c r="R33" s="35" t="n"/>
      <c r="S33" s="25" t="n"/>
      <c r="T33" s="11">
        <f>IF($A33="","",IF($D33="","",IFERROR($D33-TODAY(),"")))</f>
        <v/>
      </c>
      <c r="U33" s="8">
        <f>IF($A33="","",IF(OR($D33="",$E33="",$F33="",$G33="",$N33=""),"Données à compléter",IF($E33&lt;$D33,"Dates incohérentes",IF(AND($N33="Terminée",$S33&lt;1),"Avancement/statut incohérent",IF(AND($N33&lt;&gt;"Terminée",$N33&lt;&gt;"Annulée",$E33&lt;TODAY()),"En retard",IF($Q33="Bloquante","Contrainte bloquante",IF(AND($Q33="À lever",$R33=""),"Échéance contrainte manquante",IF(AND($Q33="À lever",$R33&lt;=TODAY()+'Paramètres'!$B$7),"Contrainte à lever",IF($N33="Reportée","À reprogrammer",IF(AND($M33&lt;&gt;"",$M33&gt;'Paramètres'!$B$8),"Coût prévu à vérifier",IF(AND($N33="En cours",$S33&lt;'Paramètres'!$B$6),"Avancement à surveiller","OK")))))))))))</f>
        <v/>
      </c>
      <c r="V33" s="21" t="n"/>
    </row>
    <row r="34" ht="28" customHeight="1">
      <c r="A34" s="20" t="n"/>
      <c r="B34" s="21" t="n"/>
      <c r="C34" s="14">
        <f>IF($A34="","",IF($D34="","",IFERROR(IF(AND($D34&gt;='Paramètres'!$B$4,$D34&lt;'Paramètres'!$B$4+7),"Semaine 1",IF(AND($D34&gt;='Paramètres'!$B$4+7,$D34&lt;'Paramètres'!$B$4+14),"Semaine 2",IF(AND($D34&gt;='Paramètres'!$B$4+14,$D34&lt;'Paramètres'!$B$4+21),"Semaine 3","Hors horizon"))),"Date à vérifier")))</f>
        <v/>
      </c>
      <c r="D34" s="35" t="n"/>
      <c r="E34" s="35" t="n"/>
      <c r="F34" s="20" t="n"/>
      <c r="G34" s="21" t="n"/>
      <c r="H34" s="21" t="n"/>
      <c r="I34" s="21" t="n"/>
      <c r="J34" s="23" t="n"/>
      <c r="K34" s="20" t="n"/>
      <c r="L34" s="23" t="n"/>
      <c r="M34" s="36" t="n"/>
      <c r="N34" s="20" t="n"/>
      <c r="O34" s="20" t="n"/>
      <c r="P34" s="21" t="n"/>
      <c r="Q34" s="20" t="n"/>
      <c r="R34" s="35" t="n"/>
      <c r="S34" s="25" t="n"/>
      <c r="T34" s="7">
        <f>IF($A34="","",IF($D34="","",IFERROR($D34-TODAY(),"")))</f>
        <v/>
      </c>
      <c r="U34" s="6">
        <f>IF($A34="","",IF(OR($D34="",$E34="",$F34="",$G34="",$N34=""),"Données à compléter",IF($E34&lt;$D34,"Dates incohérentes",IF(AND($N34="Terminée",$S34&lt;1),"Avancement/statut incohérent",IF(AND($N34&lt;&gt;"Terminée",$N34&lt;&gt;"Annulée",$E34&lt;TODAY()),"En retard",IF($Q34="Bloquante","Contrainte bloquante",IF(AND($Q34="À lever",$R34=""),"Échéance contrainte manquante",IF(AND($Q34="À lever",$R34&lt;=TODAY()+'Paramètres'!$B$7),"Contrainte à lever",IF($N34="Reportée","À reprogrammer",IF(AND($M34&lt;&gt;"",$M34&gt;'Paramètres'!$B$8),"Coût prévu à vérifier",IF(AND($N34="En cours",$S34&lt;'Paramètres'!$B$6),"Avancement à surveiller","OK")))))))))))</f>
        <v/>
      </c>
      <c r="V34" s="21" t="n"/>
    </row>
    <row r="35" ht="28" customHeight="1">
      <c r="A35" s="20" t="n"/>
      <c r="B35" s="21" t="n"/>
      <c r="C35" s="17">
        <f>IF($A35="","",IF($D35="","",IFERROR(IF(AND($D35&gt;='Paramètres'!$B$4,$D35&lt;'Paramètres'!$B$4+7),"Semaine 1",IF(AND($D35&gt;='Paramètres'!$B$4+7,$D35&lt;'Paramètres'!$B$4+14),"Semaine 2",IF(AND($D35&gt;='Paramètres'!$B$4+14,$D35&lt;'Paramètres'!$B$4+21),"Semaine 3","Hors horizon"))),"Date à vérifier")))</f>
        <v/>
      </c>
      <c r="D35" s="35" t="n"/>
      <c r="E35" s="35" t="n"/>
      <c r="F35" s="20" t="n"/>
      <c r="G35" s="21" t="n"/>
      <c r="H35" s="21" t="n"/>
      <c r="I35" s="21" t="n"/>
      <c r="J35" s="23" t="n"/>
      <c r="K35" s="20" t="n"/>
      <c r="L35" s="23" t="n"/>
      <c r="M35" s="36" t="n"/>
      <c r="N35" s="20" t="n"/>
      <c r="O35" s="20" t="n"/>
      <c r="P35" s="21" t="n"/>
      <c r="Q35" s="20" t="n"/>
      <c r="R35" s="35" t="n"/>
      <c r="S35" s="25" t="n"/>
      <c r="T35" s="11">
        <f>IF($A35="","",IF($D35="","",IFERROR($D35-TODAY(),"")))</f>
        <v/>
      </c>
      <c r="U35" s="8">
        <f>IF($A35="","",IF(OR($D35="",$E35="",$F35="",$G35="",$N35=""),"Données à compléter",IF($E35&lt;$D35,"Dates incohérentes",IF(AND($N35="Terminée",$S35&lt;1),"Avancement/statut incohérent",IF(AND($N35&lt;&gt;"Terminée",$N35&lt;&gt;"Annulée",$E35&lt;TODAY()),"En retard",IF($Q35="Bloquante","Contrainte bloquante",IF(AND($Q35="À lever",$R35=""),"Échéance contrainte manquante",IF(AND($Q35="À lever",$R35&lt;=TODAY()+'Paramètres'!$B$7),"Contrainte à lever",IF($N35="Reportée","À reprogrammer",IF(AND($M35&lt;&gt;"",$M35&gt;'Paramètres'!$B$8),"Coût prévu à vérifier",IF(AND($N35="En cours",$S35&lt;'Paramètres'!$B$6),"Avancement à surveiller","OK")))))))))))</f>
        <v/>
      </c>
      <c r="V35" s="21" t="n"/>
    </row>
    <row r="36" ht="28" customHeight="1">
      <c r="A36" s="20" t="n"/>
      <c r="B36" s="21" t="n"/>
      <c r="C36" s="14">
        <f>IF($A36="","",IF($D36="","",IFERROR(IF(AND($D36&gt;='Paramètres'!$B$4,$D36&lt;'Paramètres'!$B$4+7),"Semaine 1",IF(AND($D36&gt;='Paramètres'!$B$4+7,$D36&lt;'Paramètres'!$B$4+14),"Semaine 2",IF(AND($D36&gt;='Paramètres'!$B$4+14,$D36&lt;'Paramètres'!$B$4+21),"Semaine 3","Hors horizon"))),"Date à vérifier")))</f>
        <v/>
      </c>
      <c r="D36" s="35" t="n"/>
      <c r="E36" s="35" t="n"/>
      <c r="F36" s="20" t="n"/>
      <c r="G36" s="21" t="n"/>
      <c r="H36" s="21" t="n"/>
      <c r="I36" s="21" t="n"/>
      <c r="J36" s="23" t="n"/>
      <c r="K36" s="20" t="n"/>
      <c r="L36" s="23" t="n"/>
      <c r="M36" s="36" t="n"/>
      <c r="N36" s="20" t="n"/>
      <c r="O36" s="20" t="n"/>
      <c r="P36" s="21" t="n"/>
      <c r="Q36" s="20" t="n"/>
      <c r="R36" s="35" t="n"/>
      <c r="S36" s="25" t="n"/>
      <c r="T36" s="7">
        <f>IF($A36="","",IF($D36="","",IFERROR($D36-TODAY(),"")))</f>
        <v/>
      </c>
      <c r="U36" s="6">
        <f>IF($A36="","",IF(OR($D36="",$E36="",$F36="",$G36="",$N36=""),"Données à compléter",IF($E36&lt;$D36,"Dates incohérentes",IF(AND($N36="Terminée",$S36&lt;1),"Avancement/statut incohérent",IF(AND($N36&lt;&gt;"Terminée",$N36&lt;&gt;"Annulée",$E36&lt;TODAY()),"En retard",IF($Q36="Bloquante","Contrainte bloquante",IF(AND($Q36="À lever",$R36=""),"Échéance contrainte manquante",IF(AND($Q36="À lever",$R36&lt;=TODAY()+'Paramètres'!$B$7),"Contrainte à lever",IF($N36="Reportée","À reprogrammer",IF(AND($M36&lt;&gt;"",$M36&gt;'Paramètres'!$B$8),"Coût prévu à vérifier",IF(AND($N36="En cours",$S36&lt;'Paramètres'!$B$6),"Avancement à surveiller","OK")))))))))))</f>
        <v/>
      </c>
      <c r="V36" s="21" t="n"/>
    </row>
    <row r="37" ht="28" customHeight="1">
      <c r="A37" s="20" t="n"/>
      <c r="B37" s="21" t="n"/>
      <c r="C37" s="17">
        <f>IF($A37="","",IF($D37="","",IFERROR(IF(AND($D37&gt;='Paramètres'!$B$4,$D37&lt;'Paramètres'!$B$4+7),"Semaine 1",IF(AND($D37&gt;='Paramètres'!$B$4+7,$D37&lt;'Paramètres'!$B$4+14),"Semaine 2",IF(AND($D37&gt;='Paramètres'!$B$4+14,$D37&lt;'Paramètres'!$B$4+21),"Semaine 3","Hors horizon"))),"Date à vérifier")))</f>
        <v/>
      </c>
      <c r="D37" s="35" t="n"/>
      <c r="E37" s="35" t="n"/>
      <c r="F37" s="20" t="n"/>
      <c r="G37" s="21" t="n"/>
      <c r="H37" s="21" t="n"/>
      <c r="I37" s="21" t="n"/>
      <c r="J37" s="23" t="n"/>
      <c r="K37" s="20" t="n"/>
      <c r="L37" s="23" t="n"/>
      <c r="M37" s="36" t="n"/>
      <c r="N37" s="20" t="n"/>
      <c r="O37" s="20" t="n"/>
      <c r="P37" s="21" t="n"/>
      <c r="Q37" s="20" t="n"/>
      <c r="R37" s="35" t="n"/>
      <c r="S37" s="25" t="n"/>
      <c r="T37" s="11">
        <f>IF($A37="","",IF($D37="","",IFERROR($D37-TODAY(),"")))</f>
        <v/>
      </c>
      <c r="U37" s="8">
        <f>IF($A37="","",IF(OR($D37="",$E37="",$F37="",$G37="",$N37=""),"Données à compléter",IF($E37&lt;$D37,"Dates incohérentes",IF(AND($N37="Terminée",$S37&lt;1),"Avancement/statut incohérent",IF(AND($N37&lt;&gt;"Terminée",$N37&lt;&gt;"Annulée",$E37&lt;TODAY()),"En retard",IF($Q37="Bloquante","Contrainte bloquante",IF(AND($Q37="À lever",$R37=""),"Échéance contrainte manquante",IF(AND($Q37="À lever",$R37&lt;=TODAY()+'Paramètres'!$B$7),"Contrainte à lever",IF($N37="Reportée","À reprogrammer",IF(AND($M37&lt;&gt;"",$M37&gt;'Paramètres'!$B$8),"Coût prévu à vérifier",IF(AND($N37="En cours",$S37&lt;'Paramètres'!$B$6),"Avancement à surveiller","OK")))))))))))</f>
        <v/>
      </c>
      <c r="V37" s="21" t="n"/>
    </row>
    <row r="38" ht="28" customHeight="1">
      <c r="A38" s="20" t="n"/>
      <c r="B38" s="21" t="n"/>
      <c r="C38" s="14">
        <f>IF($A38="","",IF($D38="","",IFERROR(IF(AND($D38&gt;='Paramètres'!$B$4,$D38&lt;'Paramètres'!$B$4+7),"Semaine 1",IF(AND($D38&gt;='Paramètres'!$B$4+7,$D38&lt;'Paramètres'!$B$4+14),"Semaine 2",IF(AND($D38&gt;='Paramètres'!$B$4+14,$D38&lt;'Paramètres'!$B$4+21),"Semaine 3","Hors horizon"))),"Date à vérifier")))</f>
        <v/>
      </c>
      <c r="D38" s="35" t="n"/>
      <c r="E38" s="35" t="n"/>
      <c r="F38" s="20" t="n"/>
      <c r="G38" s="21" t="n"/>
      <c r="H38" s="21" t="n"/>
      <c r="I38" s="21" t="n"/>
      <c r="J38" s="23" t="n"/>
      <c r="K38" s="20" t="n"/>
      <c r="L38" s="23" t="n"/>
      <c r="M38" s="36" t="n"/>
      <c r="N38" s="20" t="n"/>
      <c r="O38" s="20" t="n"/>
      <c r="P38" s="21" t="n"/>
      <c r="Q38" s="20" t="n"/>
      <c r="R38" s="35" t="n"/>
      <c r="S38" s="25" t="n"/>
      <c r="T38" s="7">
        <f>IF($A38="","",IF($D38="","",IFERROR($D38-TODAY(),"")))</f>
        <v/>
      </c>
      <c r="U38" s="6">
        <f>IF($A38="","",IF(OR($D38="",$E38="",$F38="",$G38="",$N38=""),"Données à compléter",IF($E38&lt;$D38,"Dates incohérentes",IF(AND($N38="Terminée",$S38&lt;1),"Avancement/statut incohérent",IF(AND($N38&lt;&gt;"Terminée",$N38&lt;&gt;"Annulée",$E38&lt;TODAY()),"En retard",IF($Q38="Bloquante","Contrainte bloquante",IF(AND($Q38="À lever",$R38=""),"Échéance contrainte manquante",IF(AND($Q38="À lever",$R38&lt;=TODAY()+'Paramètres'!$B$7),"Contrainte à lever",IF($N38="Reportée","À reprogrammer",IF(AND($M38&lt;&gt;"",$M38&gt;'Paramètres'!$B$8),"Coût prévu à vérifier",IF(AND($N38="En cours",$S38&lt;'Paramètres'!$B$6),"Avancement à surveiller","OK")))))))))))</f>
        <v/>
      </c>
      <c r="V38" s="21" t="n"/>
    </row>
    <row r="39" ht="28" customHeight="1">
      <c r="A39" s="20" t="n"/>
      <c r="B39" s="21" t="n"/>
      <c r="C39" s="17">
        <f>IF($A39="","",IF($D39="","",IFERROR(IF(AND($D39&gt;='Paramètres'!$B$4,$D39&lt;'Paramètres'!$B$4+7),"Semaine 1",IF(AND($D39&gt;='Paramètres'!$B$4+7,$D39&lt;'Paramètres'!$B$4+14),"Semaine 2",IF(AND($D39&gt;='Paramètres'!$B$4+14,$D39&lt;'Paramètres'!$B$4+21),"Semaine 3","Hors horizon"))),"Date à vérifier")))</f>
        <v/>
      </c>
      <c r="D39" s="35" t="n"/>
      <c r="E39" s="35" t="n"/>
      <c r="F39" s="20" t="n"/>
      <c r="G39" s="21" t="n"/>
      <c r="H39" s="21" t="n"/>
      <c r="I39" s="21" t="n"/>
      <c r="J39" s="23" t="n"/>
      <c r="K39" s="20" t="n"/>
      <c r="L39" s="23" t="n"/>
      <c r="M39" s="36" t="n"/>
      <c r="N39" s="20" t="n"/>
      <c r="O39" s="20" t="n"/>
      <c r="P39" s="21" t="n"/>
      <c r="Q39" s="20" t="n"/>
      <c r="R39" s="35" t="n"/>
      <c r="S39" s="25" t="n"/>
      <c r="T39" s="11">
        <f>IF($A39="","",IF($D39="","",IFERROR($D39-TODAY(),"")))</f>
        <v/>
      </c>
      <c r="U39" s="8">
        <f>IF($A39="","",IF(OR($D39="",$E39="",$F39="",$G39="",$N39=""),"Données à compléter",IF($E39&lt;$D39,"Dates incohérentes",IF(AND($N39="Terminée",$S39&lt;1),"Avancement/statut incohérent",IF(AND($N39&lt;&gt;"Terminée",$N39&lt;&gt;"Annulée",$E39&lt;TODAY()),"En retard",IF($Q39="Bloquante","Contrainte bloquante",IF(AND($Q39="À lever",$R39=""),"Échéance contrainte manquante",IF(AND($Q39="À lever",$R39&lt;=TODAY()+'Paramètres'!$B$7),"Contrainte à lever",IF($N39="Reportée","À reprogrammer",IF(AND($M39&lt;&gt;"",$M39&gt;'Paramètres'!$B$8),"Coût prévu à vérifier",IF(AND($N39="En cours",$S39&lt;'Paramètres'!$B$6),"Avancement à surveiller","OK")))))))))))</f>
        <v/>
      </c>
      <c r="V39" s="21" t="n"/>
    </row>
    <row r="40" ht="28" customHeight="1">
      <c r="A40" s="20" t="n"/>
      <c r="B40" s="21" t="n"/>
      <c r="C40" s="14">
        <f>IF($A40="","",IF($D40="","",IFERROR(IF(AND($D40&gt;='Paramètres'!$B$4,$D40&lt;'Paramètres'!$B$4+7),"Semaine 1",IF(AND($D40&gt;='Paramètres'!$B$4+7,$D40&lt;'Paramètres'!$B$4+14),"Semaine 2",IF(AND($D40&gt;='Paramètres'!$B$4+14,$D40&lt;'Paramètres'!$B$4+21),"Semaine 3","Hors horizon"))),"Date à vérifier")))</f>
        <v/>
      </c>
      <c r="D40" s="35" t="n"/>
      <c r="E40" s="35" t="n"/>
      <c r="F40" s="20" t="n"/>
      <c r="G40" s="21" t="n"/>
      <c r="H40" s="21" t="n"/>
      <c r="I40" s="21" t="n"/>
      <c r="J40" s="23" t="n"/>
      <c r="K40" s="20" t="n"/>
      <c r="L40" s="23" t="n"/>
      <c r="M40" s="36" t="n"/>
      <c r="N40" s="20" t="n"/>
      <c r="O40" s="20" t="n"/>
      <c r="P40" s="21" t="n"/>
      <c r="Q40" s="20" t="n"/>
      <c r="R40" s="35" t="n"/>
      <c r="S40" s="25" t="n"/>
      <c r="T40" s="7">
        <f>IF($A40="","",IF($D40="","",IFERROR($D40-TODAY(),"")))</f>
        <v/>
      </c>
      <c r="U40" s="6">
        <f>IF($A40="","",IF(OR($D40="",$E40="",$F40="",$G40="",$N40=""),"Données à compléter",IF($E40&lt;$D40,"Dates incohérentes",IF(AND($N40="Terminée",$S40&lt;1),"Avancement/statut incohérent",IF(AND($N40&lt;&gt;"Terminée",$N40&lt;&gt;"Annulée",$E40&lt;TODAY()),"En retard",IF($Q40="Bloquante","Contrainte bloquante",IF(AND($Q40="À lever",$R40=""),"Échéance contrainte manquante",IF(AND($Q40="À lever",$R40&lt;=TODAY()+'Paramètres'!$B$7),"Contrainte à lever",IF($N40="Reportée","À reprogrammer",IF(AND($M40&lt;&gt;"",$M40&gt;'Paramètres'!$B$8),"Coût prévu à vérifier",IF(AND($N40="En cours",$S40&lt;'Paramètres'!$B$6),"Avancement à surveiller","OK")))))))))))</f>
        <v/>
      </c>
      <c r="V40" s="21" t="n"/>
    </row>
    <row r="41" ht="28" customHeight="1">
      <c r="A41" s="20" t="n"/>
      <c r="B41" s="21" t="n"/>
      <c r="C41" s="17">
        <f>IF($A41="","",IF($D41="","",IFERROR(IF(AND($D41&gt;='Paramètres'!$B$4,$D41&lt;'Paramètres'!$B$4+7),"Semaine 1",IF(AND($D41&gt;='Paramètres'!$B$4+7,$D41&lt;'Paramètres'!$B$4+14),"Semaine 2",IF(AND($D41&gt;='Paramètres'!$B$4+14,$D41&lt;'Paramètres'!$B$4+21),"Semaine 3","Hors horizon"))),"Date à vérifier")))</f>
        <v/>
      </c>
      <c r="D41" s="35" t="n"/>
      <c r="E41" s="35" t="n"/>
      <c r="F41" s="20" t="n"/>
      <c r="G41" s="21" t="n"/>
      <c r="H41" s="21" t="n"/>
      <c r="I41" s="21" t="n"/>
      <c r="J41" s="23" t="n"/>
      <c r="K41" s="20" t="n"/>
      <c r="L41" s="23" t="n"/>
      <c r="M41" s="36" t="n"/>
      <c r="N41" s="20" t="n"/>
      <c r="O41" s="20" t="n"/>
      <c r="P41" s="21" t="n"/>
      <c r="Q41" s="20" t="n"/>
      <c r="R41" s="35" t="n"/>
      <c r="S41" s="25" t="n"/>
      <c r="T41" s="11">
        <f>IF($A41="","",IF($D41="","",IFERROR($D41-TODAY(),"")))</f>
        <v/>
      </c>
      <c r="U41" s="8">
        <f>IF($A41="","",IF(OR($D41="",$E41="",$F41="",$G41="",$N41=""),"Données à compléter",IF($E41&lt;$D41,"Dates incohérentes",IF(AND($N41="Terminée",$S41&lt;1),"Avancement/statut incohérent",IF(AND($N41&lt;&gt;"Terminée",$N41&lt;&gt;"Annulée",$E41&lt;TODAY()),"En retard",IF($Q41="Bloquante","Contrainte bloquante",IF(AND($Q41="À lever",$R41=""),"Échéance contrainte manquante",IF(AND($Q41="À lever",$R41&lt;=TODAY()+'Paramètres'!$B$7),"Contrainte à lever",IF($N41="Reportée","À reprogrammer",IF(AND($M41&lt;&gt;"",$M41&gt;'Paramètres'!$B$8),"Coût prévu à vérifier",IF(AND($N41="En cours",$S41&lt;'Paramètres'!$B$6),"Avancement à surveiller","OK")))))))))))</f>
        <v/>
      </c>
      <c r="V41" s="21" t="n"/>
    </row>
    <row r="42" ht="28" customHeight="1">
      <c r="A42" s="20" t="n"/>
      <c r="B42" s="21" t="n"/>
      <c r="C42" s="14">
        <f>IF($A42="","",IF($D42="","",IFERROR(IF(AND($D42&gt;='Paramètres'!$B$4,$D42&lt;'Paramètres'!$B$4+7),"Semaine 1",IF(AND($D42&gt;='Paramètres'!$B$4+7,$D42&lt;'Paramètres'!$B$4+14),"Semaine 2",IF(AND($D42&gt;='Paramètres'!$B$4+14,$D42&lt;'Paramètres'!$B$4+21),"Semaine 3","Hors horizon"))),"Date à vérifier")))</f>
        <v/>
      </c>
      <c r="D42" s="35" t="n"/>
      <c r="E42" s="35" t="n"/>
      <c r="F42" s="20" t="n"/>
      <c r="G42" s="21" t="n"/>
      <c r="H42" s="21" t="n"/>
      <c r="I42" s="21" t="n"/>
      <c r="J42" s="23" t="n"/>
      <c r="K42" s="20" t="n"/>
      <c r="L42" s="23" t="n"/>
      <c r="M42" s="36" t="n"/>
      <c r="N42" s="20" t="n"/>
      <c r="O42" s="20" t="n"/>
      <c r="P42" s="21" t="n"/>
      <c r="Q42" s="20" t="n"/>
      <c r="R42" s="35" t="n"/>
      <c r="S42" s="25" t="n"/>
      <c r="T42" s="7">
        <f>IF($A42="","",IF($D42="","",IFERROR($D42-TODAY(),"")))</f>
        <v/>
      </c>
      <c r="U42" s="6">
        <f>IF($A42="","",IF(OR($D42="",$E42="",$F42="",$G42="",$N42=""),"Données à compléter",IF($E42&lt;$D42,"Dates incohérentes",IF(AND($N42="Terminée",$S42&lt;1),"Avancement/statut incohérent",IF(AND($N42&lt;&gt;"Terminée",$N42&lt;&gt;"Annulée",$E42&lt;TODAY()),"En retard",IF($Q42="Bloquante","Contrainte bloquante",IF(AND($Q42="À lever",$R42=""),"Échéance contrainte manquante",IF(AND($Q42="À lever",$R42&lt;=TODAY()+'Paramètres'!$B$7),"Contrainte à lever",IF($N42="Reportée","À reprogrammer",IF(AND($M42&lt;&gt;"",$M42&gt;'Paramètres'!$B$8),"Coût prévu à vérifier",IF(AND($N42="En cours",$S42&lt;'Paramètres'!$B$6),"Avancement à surveiller","OK")))))))))))</f>
        <v/>
      </c>
      <c r="V42" s="21" t="n"/>
    </row>
    <row r="43" ht="28" customHeight="1">
      <c r="A43" s="20" t="n"/>
      <c r="B43" s="21" t="n"/>
      <c r="C43" s="17">
        <f>IF($A43="","",IF($D43="","",IFERROR(IF(AND($D43&gt;='Paramètres'!$B$4,$D43&lt;'Paramètres'!$B$4+7),"Semaine 1",IF(AND($D43&gt;='Paramètres'!$B$4+7,$D43&lt;'Paramètres'!$B$4+14),"Semaine 2",IF(AND($D43&gt;='Paramètres'!$B$4+14,$D43&lt;'Paramètres'!$B$4+21),"Semaine 3","Hors horizon"))),"Date à vérifier")))</f>
        <v/>
      </c>
      <c r="D43" s="35" t="n"/>
      <c r="E43" s="35" t="n"/>
      <c r="F43" s="20" t="n"/>
      <c r="G43" s="21" t="n"/>
      <c r="H43" s="21" t="n"/>
      <c r="I43" s="21" t="n"/>
      <c r="J43" s="23" t="n"/>
      <c r="K43" s="20" t="n"/>
      <c r="L43" s="23" t="n"/>
      <c r="M43" s="36" t="n"/>
      <c r="N43" s="20" t="n"/>
      <c r="O43" s="20" t="n"/>
      <c r="P43" s="21" t="n"/>
      <c r="Q43" s="20" t="n"/>
      <c r="R43" s="35" t="n"/>
      <c r="S43" s="25" t="n"/>
      <c r="T43" s="11">
        <f>IF($A43="","",IF($D43="","",IFERROR($D43-TODAY(),"")))</f>
        <v/>
      </c>
      <c r="U43" s="8">
        <f>IF($A43="","",IF(OR($D43="",$E43="",$F43="",$G43="",$N43=""),"Données à compléter",IF($E43&lt;$D43,"Dates incohérentes",IF(AND($N43="Terminée",$S43&lt;1),"Avancement/statut incohérent",IF(AND($N43&lt;&gt;"Terminée",$N43&lt;&gt;"Annulée",$E43&lt;TODAY()),"En retard",IF($Q43="Bloquante","Contrainte bloquante",IF(AND($Q43="À lever",$R43=""),"Échéance contrainte manquante",IF(AND($Q43="À lever",$R43&lt;=TODAY()+'Paramètres'!$B$7),"Contrainte à lever",IF($N43="Reportée","À reprogrammer",IF(AND($M43&lt;&gt;"",$M43&gt;'Paramètres'!$B$8),"Coût prévu à vérifier",IF(AND($N43="En cours",$S43&lt;'Paramètres'!$B$6),"Avancement à surveiller","OK")))))))))))</f>
        <v/>
      </c>
      <c r="V43" s="21" t="n"/>
    </row>
    <row r="44" ht="28" customHeight="1">
      <c r="A44" s="20" t="n"/>
      <c r="B44" s="21" t="n"/>
      <c r="C44" s="14">
        <f>IF($A44="","",IF($D44="","",IFERROR(IF(AND($D44&gt;='Paramètres'!$B$4,$D44&lt;'Paramètres'!$B$4+7),"Semaine 1",IF(AND($D44&gt;='Paramètres'!$B$4+7,$D44&lt;'Paramètres'!$B$4+14),"Semaine 2",IF(AND($D44&gt;='Paramètres'!$B$4+14,$D44&lt;'Paramètres'!$B$4+21),"Semaine 3","Hors horizon"))),"Date à vérifier")))</f>
        <v/>
      </c>
      <c r="D44" s="35" t="n"/>
      <c r="E44" s="35" t="n"/>
      <c r="F44" s="20" t="n"/>
      <c r="G44" s="21" t="n"/>
      <c r="H44" s="21" t="n"/>
      <c r="I44" s="21" t="n"/>
      <c r="J44" s="23" t="n"/>
      <c r="K44" s="20" t="n"/>
      <c r="L44" s="23" t="n"/>
      <c r="M44" s="36" t="n"/>
      <c r="N44" s="20" t="n"/>
      <c r="O44" s="20" t="n"/>
      <c r="P44" s="21" t="n"/>
      <c r="Q44" s="20" t="n"/>
      <c r="R44" s="35" t="n"/>
      <c r="S44" s="25" t="n"/>
      <c r="T44" s="7">
        <f>IF($A44="","",IF($D44="","",IFERROR($D44-TODAY(),"")))</f>
        <v/>
      </c>
      <c r="U44" s="6">
        <f>IF($A44="","",IF(OR($D44="",$E44="",$F44="",$G44="",$N44=""),"Données à compléter",IF($E44&lt;$D44,"Dates incohérentes",IF(AND($N44="Terminée",$S44&lt;1),"Avancement/statut incohérent",IF(AND($N44&lt;&gt;"Terminée",$N44&lt;&gt;"Annulée",$E44&lt;TODAY()),"En retard",IF($Q44="Bloquante","Contrainte bloquante",IF(AND($Q44="À lever",$R44=""),"Échéance contrainte manquante",IF(AND($Q44="À lever",$R44&lt;=TODAY()+'Paramètres'!$B$7),"Contrainte à lever",IF($N44="Reportée","À reprogrammer",IF(AND($M44&lt;&gt;"",$M44&gt;'Paramètres'!$B$8),"Coût prévu à vérifier",IF(AND($N44="En cours",$S44&lt;'Paramètres'!$B$6),"Avancement à surveiller","OK")))))))))))</f>
        <v/>
      </c>
      <c r="V44" s="21" t="n"/>
    </row>
    <row r="45" ht="28" customHeight="1">
      <c r="A45" s="20" t="n"/>
      <c r="B45" s="21" t="n"/>
      <c r="C45" s="17">
        <f>IF($A45="","",IF($D45="","",IFERROR(IF(AND($D45&gt;='Paramètres'!$B$4,$D45&lt;'Paramètres'!$B$4+7),"Semaine 1",IF(AND($D45&gt;='Paramètres'!$B$4+7,$D45&lt;'Paramètres'!$B$4+14),"Semaine 2",IF(AND($D45&gt;='Paramètres'!$B$4+14,$D45&lt;'Paramètres'!$B$4+21),"Semaine 3","Hors horizon"))),"Date à vérifier")))</f>
        <v/>
      </c>
      <c r="D45" s="35" t="n"/>
      <c r="E45" s="35" t="n"/>
      <c r="F45" s="20" t="n"/>
      <c r="G45" s="21" t="n"/>
      <c r="H45" s="21" t="n"/>
      <c r="I45" s="21" t="n"/>
      <c r="J45" s="23" t="n"/>
      <c r="K45" s="20" t="n"/>
      <c r="L45" s="23" t="n"/>
      <c r="M45" s="36" t="n"/>
      <c r="N45" s="20" t="n"/>
      <c r="O45" s="20" t="n"/>
      <c r="P45" s="21" t="n"/>
      <c r="Q45" s="20" t="n"/>
      <c r="R45" s="35" t="n"/>
      <c r="S45" s="25" t="n"/>
      <c r="T45" s="11">
        <f>IF($A45="","",IF($D45="","",IFERROR($D45-TODAY(),"")))</f>
        <v/>
      </c>
      <c r="U45" s="8">
        <f>IF($A45="","",IF(OR($D45="",$E45="",$F45="",$G45="",$N45=""),"Données à compléter",IF($E45&lt;$D45,"Dates incohérentes",IF(AND($N45="Terminée",$S45&lt;1),"Avancement/statut incohérent",IF(AND($N45&lt;&gt;"Terminée",$N45&lt;&gt;"Annulée",$E45&lt;TODAY()),"En retard",IF($Q45="Bloquante","Contrainte bloquante",IF(AND($Q45="À lever",$R45=""),"Échéance contrainte manquante",IF(AND($Q45="À lever",$R45&lt;=TODAY()+'Paramètres'!$B$7),"Contrainte à lever",IF($N45="Reportée","À reprogrammer",IF(AND($M45&lt;&gt;"",$M45&gt;'Paramètres'!$B$8),"Coût prévu à vérifier",IF(AND($N45="En cours",$S45&lt;'Paramètres'!$B$6),"Avancement à surveiller","OK")))))))))))</f>
        <v/>
      </c>
      <c r="V45" s="21" t="n"/>
    </row>
    <row r="46" ht="28" customHeight="1">
      <c r="A46" s="20" t="n"/>
      <c r="B46" s="21" t="n"/>
      <c r="C46" s="14">
        <f>IF($A46="","",IF($D46="","",IFERROR(IF(AND($D46&gt;='Paramètres'!$B$4,$D46&lt;'Paramètres'!$B$4+7),"Semaine 1",IF(AND($D46&gt;='Paramètres'!$B$4+7,$D46&lt;'Paramètres'!$B$4+14),"Semaine 2",IF(AND($D46&gt;='Paramètres'!$B$4+14,$D46&lt;'Paramètres'!$B$4+21),"Semaine 3","Hors horizon"))),"Date à vérifier")))</f>
        <v/>
      </c>
      <c r="D46" s="35" t="n"/>
      <c r="E46" s="35" t="n"/>
      <c r="F46" s="20" t="n"/>
      <c r="G46" s="21" t="n"/>
      <c r="H46" s="21" t="n"/>
      <c r="I46" s="21" t="n"/>
      <c r="J46" s="23" t="n"/>
      <c r="K46" s="20" t="n"/>
      <c r="L46" s="23" t="n"/>
      <c r="M46" s="36" t="n"/>
      <c r="N46" s="20" t="n"/>
      <c r="O46" s="20" t="n"/>
      <c r="P46" s="21" t="n"/>
      <c r="Q46" s="20" t="n"/>
      <c r="R46" s="35" t="n"/>
      <c r="S46" s="25" t="n"/>
      <c r="T46" s="7">
        <f>IF($A46="","",IF($D46="","",IFERROR($D46-TODAY(),"")))</f>
        <v/>
      </c>
      <c r="U46" s="6">
        <f>IF($A46="","",IF(OR($D46="",$E46="",$F46="",$G46="",$N46=""),"Données à compléter",IF($E46&lt;$D46,"Dates incohérentes",IF(AND($N46="Terminée",$S46&lt;1),"Avancement/statut incohérent",IF(AND($N46&lt;&gt;"Terminée",$N46&lt;&gt;"Annulée",$E46&lt;TODAY()),"En retard",IF($Q46="Bloquante","Contrainte bloquante",IF(AND($Q46="À lever",$R46=""),"Échéance contrainte manquante",IF(AND($Q46="À lever",$R46&lt;=TODAY()+'Paramètres'!$B$7),"Contrainte à lever",IF($N46="Reportée","À reprogrammer",IF(AND($M46&lt;&gt;"",$M46&gt;'Paramètres'!$B$8),"Coût prévu à vérifier",IF(AND($N46="En cours",$S46&lt;'Paramètres'!$B$6),"Avancement à surveiller","OK")))))))))))</f>
        <v/>
      </c>
      <c r="V46" s="21" t="n"/>
    </row>
    <row r="47" ht="28" customHeight="1">
      <c r="A47" s="20" t="n"/>
      <c r="B47" s="21" t="n"/>
      <c r="C47" s="17">
        <f>IF($A47="","",IF($D47="","",IFERROR(IF(AND($D47&gt;='Paramètres'!$B$4,$D47&lt;'Paramètres'!$B$4+7),"Semaine 1",IF(AND($D47&gt;='Paramètres'!$B$4+7,$D47&lt;'Paramètres'!$B$4+14),"Semaine 2",IF(AND($D47&gt;='Paramètres'!$B$4+14,$D47&lt;'Paramètres'!$B$4+21),"Semaine 3","Hors horizon"))),"Date à vérifier")))</f>
        <v/>
      </c>
      <c r="D47" s="35" t="n"/>
      <c r="E47" s="35" t="n"/>
      <c r="F47" s="20" t="n"/>
      <c r="G47" s="21" t="n"/>
      <c r="H47" s="21" t="n"/>
      <c r="I47" s="21" t="n"/>
      <c r="J47" s="23" t="n"/>
      <c r="K47" s="20" t="n"/>
      <c r="L47" s="23" t="n"/>
      <c r="M47" s="36" t="n"/>
      <c r="N47" s="20" t="n"/>
      <c r="O47" s="20" t="n"/>
      <c r="P47" s="21" t="n"/>
      <c r="Q47" s="20" t="n"/>
      <c r="R47" s="35" t="n"/>
      <c r="S47" s="25" t="n"/>
      <c r="T47" s="11">
        <f>IF($A47="","",IF($D47="","",IFERROR($D47-TODAY(),"")))</f>
        <v/>
      </c>
      <c r="U47" s="8">
        <f>IF($A47="","",IF(OR($D47="",$E47="",$F47="",$G47="",$N47=""),"Données à compléter",IF($E47&lt;$D47,"Dates incohérentes",IF(AND($N47="Terminée",$S47&lt;1),"Avancement/statut incohérent",IF(AND($N47&lt;&gt;"Terminée",$N47&lt;&gt;"Annulée",$E47&lt;TODAY()),"En retard",IF($Q47="Bloquante","Contrainte bloquante",IF(AND($Q47="À lever",$R47=""),"Échéance contrainte manquante",IF(AND($Q47="À lever",$R47&lt;=TODAY()+'Paramètres'!$B$7),"Contrainte à lever",IF($N47="Reportée","À reprogrammer",IF(AND($M47&lt;&gt;"",$M47&gt;'Paramètres'!$B$8),"Coût prévu à vérifier",IF(AND($N47="En cours",$S47&lt;'Paramètres'!$B$6),"Avancement à surveiller","OK")))))))))))</f>
        <v/>
      </c>
      <c r="V47" s="21" t="n"/>
    </row>
    <row r="48" ht="28" customHeight="1">
      <c r="A48" s="20" t="n"/>
      <c r="B48" s="21" t="n"/>
      <c r="C48" s="14">
        <f>IF($A48="","",IF($D48="","",IFERROR(IF(AND($D48&gt;='Paramètres'!$B$4,$D48&lt;'Paramètres'!$B$4+7),"Semaine 1",IF(AND($D48&gt;='Paramètres'!$B$4+7,$D48&lt;'Paramètres'!$B$4+14),"Semaine 2",IF(AND($D48&gt;='Paramètres'!$B$4+14,$D48&lt;'Paramètres'!$B$4+21),"Semaine 3","Hors horizon"))),"Date à vérifier")))</f>
        <v/>
      </c>
      <c r="D48" s="35" t="n"/>
      <c r="E48" s="35" t="n"/>
      <c r="F48" s="20" t="n"/>
      <c r="G48" s="21" t="n"/>
      <c r="H48" s="21" t="n"/>
      <c r="I48" s="21" t="n"/>
      <c r="J48" s="23" t="n"/>
      <c r="K48" s="20" t="n"/>
      <c r="L48" s="23" t="n"/>
      <c r="M48" s="36" t="n"/>
      <c r="N48" s="20" t="n"/>
      <c r="O48" s="20" t="n"/>
      <c r="P48" s="21" t="n"/>
      <c r="Q48" s="20" t="n"/>
      <c r="R48" s="35" t="n"/>
      <c r="S48" s="25" t="n"/>
      <c r="T48" s="7">
        <f>IF($A48="","",IF($D48="","",IFERROR($D48-TODAY(),"")))</f>
        <v/>
      </c>
      <c r="U48" s="6">
        <f>IF($A48="","",IF(OR($D48="",$E48="",$F48="",$G48="",$N48=""),"Données à compléter",IF($E48&lt;$D48,"Dates incohérentes",IF(AND($N48="Terminée",$S48&lt;1),"Avancement/statut incohérent",IF(AND($N48&lt;&gt;"Terminée",$N48&lt;&gt;"Annulée",$E48&lt;TODAY()),"En retard",IF($Q48="Bloquante","Contrainte bloquante",IF(AND($Q48="À lever",$R48=""),"Échéance contrainte manquante",IF(AND($Q48="À lever",$R48&lt;=TODAY()+'Paramètres'!$B$7),"Contrainte à lever",IF($N48="Reportée","À reprogrammer",IF(AND($M48&lt;&gt;"",$M48&gt;'Paramètres'!$B$8),"Coût prévu à vérifier",IF(AND($N48="En cours",$S48&lt;'Paramètres'!$B$6),"Avancement à surveiller","OK")))))))))))</f>
        <v/>
      </c>
      <c r="V48" s="21" t="n"/>
    </row>
    <row r="49" ht="28" customHeight="1">
      <c r="A49" s="20" t="n"/>
      <c r="B49" s="21" t="n"/>
      <c r="C49" s="17">
        <f>IF($A49="","",IF($D49="","",IFERROR(IF(AND($D49&gt;='Paramètres'!$B$4,$D49&lt;'Paramètres'!$B$4+7),"Semaine 1",IF(AND($D49&gt;='Paramètres'!$B$4+7,$D49&lt;'Paramètres'!$B$4+14),"Semaine 2",IF(AND($D49&gt;='Paramètres'!$B$4+14,$D49&lt;'Paramètres'!$B$4+21),"Semaine 3","Hors horizon"))),"Date à vérifier")))</f>
        <v/>
      </c>
      <c r="D49" s="35" t="n"/>
      <c r="E49" s="35" t="n"/>
      <c r="F49" s="20" t="n"/>
      <c r="G49" s="21" t="n"/>
      <c r="H49" s="21" t="n"/>
      <c r="I49" s="21" t="n"/>
      <c r="J49" s="23" t="n"/>
      <c r="K49" s="20" t="n"/>
      <c r="L49" s="23" t="n"/>
      <c r="M49" s="36" t="n"/>
      <c r="N49" s="20" t="n"/>
      <c r="O49" s="20" t="n"/>
      <c r="P49" s="21" t="n"/>
      <c r="Q49" s="20" t="n"/>
      <c r="R49" s="35" t="n"/>
      <c r="S49" s="25" t="n"/>
      <c r="T49" s="11">
        <f>IF($A49="","",IF($D49="","",IFERROR($D49-TODAY(),"")))</f>
        <v/>
      </c>
      <c r="U49" s="8">
        <f>IF($A49="","",IF(OR($D49="",$E49="",$F49="",$G49="",$N49=""),"Données à compléter",IF($E49&lt;$D49,"Dates incohérentes",IF(AND($N49="Terminée",$S49&lt;1),"Avancement/statut incohérent",IF(AND($N49&lt;&gt;"Terminée",$N49&lt;&gt;"Annulée",$E49&lt;TODAY()),"En retard",IF($Q49="Bloquante","Contrainte bloquante",IF(AND($Q49="À lever",$R49=""),"Échéance contrainte manquante",IF(AND($Q49="À lever",$R49&lt;=TODAY()+'Paramètres'!$B$7),"Contrainte à lever",IF($N49="Reportée","À reprogrammer",IF(AND($M49&lt;&gt;"",$M49&gt;'Paramètres'!$B$8),"Coût prévu à vérifier",IF(AND($N49="En cours",$S49&lt;'Paramètres'!$B$6),"Avancement à surveiller","OK")))))))))))</f>
        <v/>
      </c>
      <c r="V49" s="21" t="n"/>
    </row>
    <row r="50" ht="28" customHeight="1">
      <c r="A50" s="20" t="n"/>
      <c r="B50" s="21" t="n"/>
      <c r="C50" s="14">
        <f>IF($A50="","",IF($D50="","",IFERROR(IF(AND($D50&gt;='Paramètres'!$B$4,$D50&lt;'Paramètres'!$B$4+7),"Semaine 1",IF(AND($D50&gt;='Paramètres'!$B$4+7,$D50&lt;'Paramètres'!$B$4+14),"Semaine 2",IF(AND($D50&gt;='Paramètres'!$B$4+14,$D50&lt;'Paramètres'!$B$4+21),"Semaine 3","Hors horizon"))),"Date à vérifier")))</f>
        <v/>
      </c>
      <c r="D50" s="35" t="n"/>
      <c r="E50" s="35" t="n"/>
      <c r="F50" s="20" t="n"/>
      <c r="G50" s="21" t="n"/>
      <c r="H50" s="21" t="n"/>
      <c r="I50" s="21" t="n"/>
      <c r="J50" s="23" t="n"/>
      <c r="K50" s="20" t="n"/>
      <c r="L50" s="23" t="n"/>
      <c r="M50" s="36" t="n"/>
      <c r="N50" s="20" t="n"/>
      <c r="O50" s="20" t="n"/>
      <c r="P50" s="21" t="n"/>
      <c r="Q50" s="20" t="n"/>
      <c r="R50" s="35" t="n"/>
      <c r="S50" s="25" t="n"/>
      <c r="T50" s="7">
        <f>IF($A50="","",IF($D50="","",IFERROR($D50-TODAY(),"")))</f>
        <v/>
      </c>
      <c r="U50" s="6">
        <f>IF($A50="","",IF(OR($D50="",$E50="",$F50="",$G50="",$N50=""),"Données à compléter",IF($E50&lt;$D50,"Dates incohérentes",IF(AND($N50="Terminée",$S50&lt;1),"Avancement/statut incohérent",IF(AND($N50&lt;&gt;"Terminée",$N50&lt;&gt;"Annulée",$E50&lt;TODAY()),"En retard",IF($Q50="Bloquante","Contrainte bloquante",IF(AND($Q50="À lever",$R50=""),"Échéance contrainte manquante",IF(AND($Q50="À lever",$R50&lt;=TODAY()+'Paramètres'!$B$7),"Contrainte à lever",IF($N50="Reportée","À reprogrammer",IF(AND($M50&lt;&gt;"",$M50&gt;'Paramètres'!$B$8),"Coût prévu à vérifier",IF(AND($N50="En cours",$S50&lt;'Paramètres'!$B$6),"Avancement à surveiller","OK")))))))))))</f>
        <v/>
      </c>
      <c r="V50" s="21" t="n"/>
    </row>
    <row r="51" ht="28" customHeight="1">
      <c r="A51" s="20" t="n"/>
      <c r="B51" s="21" t="n"/>
      <c r="C51" s="17">
        <f>IF($A51="","",IF($D51="","",IFERROR(IF(AND($D51&gt;='Paramètres'!$B$4,$D51&lt;'Paramètres'!$B$4+7),"Semaine 1",IF(AND($D51&gt;='Paramètres'!$B$4+7,$D51&lt;'Paramètres'!$B$4+14),"Semaine 2",IF(AND($D51&gt;='Paramètres'!$B$4+14,$D51&lt;'Paramètres'!$B$4+21),"Semaine 3","Hors horizon"))),"Date à vérifier")))</f>
        <v/>
      </c>
      <c r="D51" s="35" t="n"/>
      <c r="E51" s="35" t="n"/>
      <c r="F51" s="20" t="n"/>
      <c r="G51" s="21" t="n"/>
      <c r="H51" s="21" t="n"/>
      <c r="I51" s="21" t="n"/>
      <c r="J51" s="23" t="n"/>
      <c r="K51" s="20" t="n"/>
      <c r="L51" s="23" t="n"/>
      <c r="M51" s="36" t="n"/>
      <c r="N51" s="20" t="n"/>
      <c r="O51" s="20" t="n"/>
      <c r="P51" s="21" t="n"/>
      <c r="Q51" s="20" t="n"/>
      <c r="R51" s="35" t="n"/>
      <c r="S51" s="25" t="n"/>
      <c r="T51" s="11">
        <f>IF($A51="","",IF($D51="","",IFERROR($D51-TODAY(),"")))</f>
        <v/>
      </c>
      <c r="U51" s="8">
        <f>IF($A51="","",IF(OR($D51="",$E51="",$F51="",$G51="",$N51=""),"Données à compléter",IF($E51&lt;$D51,"Dates incohérentes",IF(AND($N51="Terminée",$S51&lt;1),"Avancement/statut incohérent",IF(AND($N51&lt;&gt;"Terminée",$N51&lt;&gt;"Annulée",$E51&lt;TODAY()),"En retard",IF($Q51="Bloquante","Contrainte bloquante",IF(AND($Q51="À lever",$R51=""),"Échéance contrainte manquante",IF(AND($Q51="À lever",$R51&lt;=TODAY()+'Paramètres'!$B$7),"Contrainte à lever",IF($N51="Reportée","À reprogrammer",IF(AND($M51&lt;&gt;"",$M51&gt;'Paramètres'!$B$8),"Coût prévu à vérifier",IF(AND($N51="En cours",$S51&lt;'Paramètres'!$B$6),"Avancement à surveiller","OK")))))))))))</f>
        <v/>
      </c>
      <c r="V51" s="21" t="n"/>
    </row>
    <row r="52" ht="28" customHeight="1">
      <c r="A52" s="20" t="n"/>
      <c r="B52" s="21" t="n"/>
      <c r="C52" s="14">
        <f>IF($A52="","",IF($D52="","",IFERROR(IF(AND($D52&gt;='Paramètres'!$B$4,$D52&lt;'Paramètres'!$B$4+7),"Semaine 1",IF(AND($D52&gt;='Paramètres'!$B$4+7,$D52&lt;'Paramètres'!$B$4+14),"Semaine 2",IF(AND($D52&gt;='Paramètres'!$B$4+14,$D52&lt;'Paramètres'!$B$4+21),"Semaine 3","Hors horizon"))),"Date à vérifier")))</f>
        <v/>
      </c>
      <c r="D52" s="35" t="n"/>
      <c r="E52" s="35" t="n"/>
      <c r="F52" s="20" t="n"/>
      <c r="G52" s="21" t="n"/>
      <c r="H52" s="21" t="n"/>
      <c r="I52" s="21" t="n"/>
      <c r="J52" s="23" t="n"/>
      <c r="K52" s="20" t="n"/>
      <c r="L52" s="23" t="n"/>
      <c r="M52" s="36" t="n"/>
      <c r="N52" s="20" t="n"/>
      <c r="O52" s="20" t="n"/>
      <c r="P52" s="21" t="n"/>
      <c r="Q52" s="20" t="n"/>
      <c r="R52" s="35" t="n"/>
      <c r="S52" s="25" t="n"/>
      <c r="T52" s="7">
        <f>IF($A52="","",IF($D52="","",IFERROR($D52-TODAY(),"")))</f>
        <v/>
      </c>
      <c r="U52" s="6">
        <f>IF($A52="","",IF(OR($D52="",$E52="",$F52="",$G52="",$N52=""),"Données à compléter",IF($E52&lt;$D52,"Dates incohérentes",IF(AND($N52="Terminée",$S52&lt;1),"Avancement/statut incohérent",IF(AND($N52&lt;&gt;"Terminée",$N52&lt;&gt;"Annulée",$E52&lt;TODAY()),"En retard",IF($Q52="Bloquante","Contrainte bloquante",IF(AND($Q52="À lever",$R52=""),"Échéance contrainte manquante",IF(AND($Q52="À lever",$R52&lt;=TODAY()+'Paramètres'!$B$7),"Contrainte à lever",IF($N52="Reportée","À reprogrammer",IF(AND($M52&lt;&gt;"",$M52&gt;'Paramètres'!$B$8),"Coût prévu à vérifier",IF(AND($N52="En cours",$S52&lt;'Paramètres'!$B$6),"Avancement à surveiller","OK")))))))))))</f>
        <v/>
      </c>
      <c r="V52" s="21" t="n"/>
    </row>
    <row r="53" ht="28" customHeight="1">
      <c r="A53" s="20" t="n"/>
      <c r="B53" s="21" t="n"/>
      <c r="C53" s="17">
        <f>IF($A53="","",IF($D53="","",IFERROR(IF(AND($D53&gt;='Paramètres'!$B$4,$D53&lt;'Paramètres'!$B$4+7),"Semaine 1",IF(AND($D53&gt;='Paramètres'!$B$4+7,$D53&lt;'Paramètres'!$B$4+14),"Semaine 2",IF(AND($D53&gt;='Paramètres'!$B$4+14,$D53&lt;'Paramètres'!$B$4+21),"Semaine 3","Hors horizon"))),"Date à vérifier")))</f>
        <v/>
      </c>
      <c r="D53" s="35" t="n"/>
      <c r="E53" s="35" t="n"/>
      <c r="F53" s="20" t="n"/>
      <c r="G53" s="21" t="n"/>
      <c r="H53" s="21" t="n"/>
      <c r="I53" s="21" t="n"/>
      <c r="J53" s="23" t="n"/>
      <c r="K53" s="20" t="n"/>
      <c r="L53" s="23" t="n"/>
      <c r="M53" s="36" t="n"/>
      <c r="N53" s="20" t="n"/>
      <c r="O53" s="20" t="n"/>
      <c r="P53" s="21" t="n"/>
      <c r="Q53" s="20" t="n"/>
      <c r="R53" s="35" t="n"/>
      <c r="S53" s="25" t="n"/>
      <c r="T53" s="11">
        <f>IF($A53="","",IF($D53="","",IFERROR($D53-TODAY(),"")))</f>
        <v/>
      </c>
      <c r="U53" s="8">
        <f>IF($A53="","",IF(OR($D53="",$E53="",$F53="",$G53="",$N53=""),"Données à compléter",IF($E53&lt;$D53,"Dates incohérentes",IF(AND($N53="Terminée",$S53&lt;1),"Avancement/statut incohérent",IF(AND($N53&lt;&gt;"Terminée",$N53&lt;&gt;"Annulée",$E53&lt;TODAY()),"En retard",IF($Q53="Bloquante","Contrainte bloquante",IF(AND($Q53="À lever",$R53=""),"Échéance contrainte manquante",IF(AND($Q53="À lever",$R53&lt;=TODAY()+'Paramètres'!$B$7),"Contrainte à lever",IF($N53="Reportée","À reprogrammer",IF(AND($M53&lt;&gt;"",$M53&gt;'Paramètres'!$B$8),"Coût prévu à vérifier",IF(AND($N53="En cours",$S53&lt;'Paramètres'!$B$6),"Avancement à surveiller","OK")))))))))))</f>
        <v/>
      </c>
      <c r="V53" s="21" t="n"/>
    </row>
    <row r="54" ht="28" customHeight="1">
      <c r="A54" s="20" t="n"/>
      <c r="B54" s="21" t="n"/>
      <c r="C54" s="14">
        <f>IF($A54="","",IF($D54="","",IFERROR(IF(AND($D54&gt;='Paramètres'!$B$4,$D54&lt;'Paramètres'!$B$4+7),"Semaine 1",IF(AND($D54&gt;='Paramètres'!$B$4+7,$D54&lt;'Paramètres'!$B$4+14),"Semaine 2",IF(AND($D54&gt;='Paramètres'!$B$4+14,$D54&lt;'Paramètres'!$B$4+21),"Semaine 3","Hors horizon"))),"Date à vérifier")))</f>
        <v/>
      </c>
      <c r="D54" s="35" t="n"/>
      <c r="E54" s="35" t="n"/>
      <c r="F54" s="20" t="n"/>
      <c r="G54" s="21" t="n"/>
      <c r="H54" s="21" t="n"/>
      <c r="I54" s="21" t="n"/>
      <c r="J54" s="23" t="n"/>
      <c r="K54" s="20" t="n"/>
      <c r="L54" s="23" t="n"/>
      <c r="M54" s="36" t="n"/>
      <c r="N54" s="20" t="n"/>
      <c r="O54" s="20" t="n"/>
      <c r="P54" s="21" t="n"/>
      <c r="Q54" s="20" t="n"/>
      <c r="R54" s="35" t="n"/>
      <c r="S54" s="25" t="n"/>
      <c r="T54" s="7">
        <f>IF($A54="","",IF($D54="","",IFERROR($D54-TODAY(),"")))</f>
        <v/>
      </c>
      <c r="U54" s="6">
        <f>IF($A54="","",IF(OR($D54="",$E54="",$F54="",$G54="",$N54=""),"Données à compléter",IF($E54&lt;$D54,"Dates incohérentes",IF(AND($N54="Terminée",$S54&lt;1),"Avancement/statut incohérent",IF(AND($N54&lt;&gt;"Terminée",$N54&lt;&gt;"Annulée",$E54&lt;TODAY()),"En retard",IF($Q54="Bloquante","Contrainte bloquante",IF(AND($Q54="À lever",$R54=""),"Échéance contrainte manquante",IF(AND($Q54="À lever",$R54&lt;=TODAY()+'Paramètres'!$B$7),"Contrainte à lever",IF($N54="Reportée","À reprogrammer",IF(AND($M54&lt;&gt;"",$M54&gt;'Paramètres'!$B$8),"Coût prévu à vérifier",IF(AND($N54="En cours",$S54&lt;'Paramètres'!$B$6),"Avancement à surveiller","OK")))))))))))</f>
        <v/>
      </c>
      <c r="V54" s="21" t="n"/>
    </row>
    <row r="55" ht="28" customHeight="1">
      <c r="A55" s="20" t="n"/>
      <c r="B55" s="21" t="n"/>
      <c r="C55" s="17">
        <f>IF($A55="","",IF($D55="","",IFERROR(IF(AND($D55&gt;='Paramètres'!$B$4,$D55&lt;'Paramètres'!$B$4+7),"Semaine 1",IF(AND($D55&gt;='Paramètres'!$B$4+7,$D55&lt;'Paramètres'!$B$4+14),"Semaine 2",IF(AND($D55&gt;='Paramètres'!$B$4+14,$D55&lt;'Paramètres'!$B$4+21),"Semaine 3","Hors horizon"))),"Date à vérifier")))</f>
        <v/>
      </c>
      <c r="D55" s="35" t="n"/>
      <c r="E55" s="35" t="n"/>
      <c r="F55" s="20" t="n"/>
      <c r="G55" s="21" t="n"/>
      <c r="H55" s="21" t="n"/>
      <c r="I55" s="21" t="n"/>
      <c r="J55" s="23" t="n"/>
      <c r="K55" s="20" t="n"/>
      <c r="L55" s="23" t="n"/>
      <c r="M55" s="36" t="n"/>
      <c r="N55" s="20" t="n"/>
      <c r="O55" s="20" t="n"/>
      <c r="P55" s="21" t="n"/>
      <c r="Q55" s="20" t="n"/>
      <c r="R55" s="35" t="n"/>
      <c r="S55" s="25" t="n"/>
      <c r="T55" s="11">
        <f>IF($A55="","",IF($D55="","",IFERROR($D55-TODAY(),"")))</f>
        <v/>
      </c>
      <c r="U55" s="8">
        <f>IF($A55="","",IF(OR($D55="",$E55="",$F55="",$G55="",$N55=""),"Données à compléter",IF($E55&lt;$D55,"Dates incohérentes",IF(AND($N55="Terminée",$S55&lt;1),"Avancement/statut incohérent",IF(AND($N55&lt;&gt;"Terminée",$N55&lt;&gt;"Annulée",$E55&lt;TODAY()),"En retard",IF($Q55="Bloquante","Contrainte bloquante",IF(AND($Q55="À lever",$R55=""),"Échéance contrainte manquante",IF(AND($Q55="À lever",$R55&lt;=TODAY()+'Paramètres'!$B$7),"Contrainte à lever",IF($N55="Reportée","À reprogrammer",IF(AND($M55&lt;&gt;"",$M55&gt;'Paramètres'!$B$8),"Coût prévu à vérifier",IF(AND($N55="En cours",$S55&lt;'Paramètres'!$B$6),"Avancement à surveiller","OK")))))))))))</f>
        <v/>
      </c>
      <c r="V55" s="21" t="n"/>
    </row>
    <row r="56" ht="28" customHeight="1">
      <c r="A56" s="20" t="n"/>
      <c r="B56" s="21" t="n"/>
      <c r="C56" s="14">
        <f>IF($A56="","",IF($D56="","",IFERROR(IF(AND($D56&gt;='Paramètres'!$B$4,$D56&lt;'Paramètres'!$B$4+7),"Semaine 1",IF(AND($D56&gt;='Paramètres'!$B$4+7,$D56&lt;'Paramètres'!$B$4+14),"Semaine 2",IF(AND($D56&gt;='Paramètres'!$B$4+14,$D56&lt;'Paramètres'!$B$4+21),"Semaine 3","Hors horizon"))),"Date à vérifier")))</f>
        <v/>
      </c>
      <c r="D56" s="35" t="n"/>
      <c r="E56" s="35" t="n"/>
      <c r="F56" s="20" t="n"/>
      <c r="G56" s="21" t="n"/>
      <c r="H56" s="21" t="n"/>
      <c r="I56" s="21" t="n"/>
      <c r="J56" s="23" t="n"/>
      <c r="K56" s="20" t="n"/>
      <c r="L56" s="23" t="n"/>
      <c r="M56" s="36" t="n"/>
      <c r="N56" s="20" t="n"/>
      <c r="O56" s="20" t="n"/>
      <c r="P56" s="21" t="n"/>
      <c r="Q56" s="20" t="n"/>
      <c r="R56" s="35" t="n"/>
      <c r="S56" s="25" t="n"/>
      <c r="T56" s="7">
        <f>IF($A56="","",IF($D56="","",IFERROR($D56-TODAY(),"")))</f>
        <v/>
      </c>
      <c r="U56" s="6">
        <f>IF($A56="","",IF(OR($D56="",$E56="",$F56="",$G56="",$N56=""),"Données à compléter",IF($E56&lt;$D56,"Dates incohérentes",IF(AND($N56="Terminée",$S56&lt;1),"Avancement/statut incohérent",IF(AND($N56&lt;&gt;"Terminée",$N56&lt;&gt;"Annulée",$E56&lt;TODAY()),"En retard",IF($Q56="Bloquante","Contrainte bloquante",IF(AND($Q56="À lever",$R56=""),"Échéance contrainte manquante",IF(AND($Q56="À lever",$R56&lt;=TODAY()+'Paramètres'!$B$7),"Contrainte à lever",IF($N56="Reportée","À reprogrammer",IF(AND($M56&lt;&gt;"",$M56&gt;'Paramètres'!$B$8),"Coût prévu à vérifier",IF(AND($N56="En cours",$S56&lt;'Paramètres'!$B$6),"Avancement à surveiller","OK")))))))))))</f>
        <v/>
      </c>
      <c r="V56" s="21" t="n"/>
    </row>
    <row r="57" ht="28" customHeight="1">
      <c r="A57" s="20" t="n"/>
      <c r="B57" s="21" t="n"/>
      <c r="C57" s="17">
        <f>IF($A57="","",IF($D57="","",IFERROR(IF(AND($D57&gt;='Paramètres'!$B$4,$D57&lt;'Paramètres'!$B$4+7),"Semaine 1",IF(AND($D57&gt;='Paramètres'!$B$4+7,$D57&lt;'Paramètres'!$B$4+14),"Semaine 2",IF(AND($D57&gt;='Paramètres'!$B$4+14,$D57&lt;'Paramètres'!$B$4+21),"Semaine 3","Hors horizon"))),"Date à vérifier")))</f>
        <v/>
      </c>
      <c r="D57" s="35" t="n"/>
      <c r="E57" s="35" t="n"/>
      <c r="F57" s="20" t="n"/>
      <c r="G57" s="21" t="n"/>
      <c r="H57" s="21" t="n"/>
      <c r="I57" s="21" t="n"/>
      <c r="J57" s="23" t="n"/>
      <c r="K57" s="20" t="n"/>
      <c r="L57" s="23" t="n"/>
      <c r="M57" s="36" t="n"/>
      <c r="N57" s="20" t="n"/>
      <c r="O57" s="20" t="n"/>
      <c r="P57" s="21" t="n"/>
      <c r="Q57" s="20" t="n"/>
      <c r="R57" s="35" t="n"/>
      <c r="S57" s="25" t="n"/>
      <c r="T57" s="11">
        <f>IF($A57="","",IF($D57="","",IFERROR($D57-TODAY(),"")))</f>
        <v/>
      </c>
      <c r="U57" s="8">
        <f>IF($A57="","",IF(OR($D57="",$E57="",$F57="",$G57="",$N57=""),"Données à compléter",IF($E57&lt;$D57,"Dates incohérentes",IF(AND($N57="Terminée",$S57&lt;1),"Avancement/statut incohérent",IF(AND($N57&lt;&gt;"Terminée",$N57&lt;&gt;"Annulée",$E57&lt;TODAY()),"En retard",IF($Q57="Bloquante","Contrainte bloquante",IF(AND($Q57="À lever",$R57=""),"Échéance contrainte manquante",IF(AND($Q57="À lever",$R57&lt;=TODAY()+'Paramètres'!$B$7),"Contrainte à lever",IF($N57="Reportée","À reprogrammer",IF(AND($M57&lt;&gt;"",$M57&gt;'Paramètres'!$B$8),"Coût prévu à vérifier",IF(AND($N57="En cours",$S57&lt;'Paramètres'!$B$6),"Avancement à surveiller","OK")))))))))))</f>
        <v/>
      </c>
      <c r="V57" s="21" t="n"/>
    </row>
    <row r="58" ht="28" customHeight="1">
      <c r="A58" s="20" t="n"/>
      <c r="B58" s="21" t="n"/>
      <c r="C58" s="14">
        <f>IF($A58="","",IF($D58="","",IFERROR(IF(AND($D58&gt;='Paramètres'!$B$4,$D58&lt;'Paramètres'!$B$4+7),"Semaine 1",IF(AND($D58&gt;='Paramètres'!$B$4+7,$D58&lt;'Paramètres'!$B$4+14),"Semaine 2",IF(AND($D58&gt;='Paramètres'!$B$4+14,$D58&lt;'Paramètres'!$B$4+21),"Semaine 3","Hors horizon"))),"Date à vérifier")))</f>
        <v/>
      </c>
      <c r="D58" s="35" t="n"/>
      <c r="E58" s="35" t="n"/>
      <c r="F58" s="20" t="n"/>
      <c r="G58" s="21" t="n"/>
      <c r="H58" s="21" t="n"/>
      <c r="I58" s="21" t="n"/>
      <c r="J58" s="23" t="n"/>
      <c r="K58" s="20" t="n"/>
      <c r="L58" s="23" t="n"/>
      <c r="M58" s="36" t="n"/>
      <c r="N58" s="20" t="n"/>
      <c r="O58" s="20" t="n"/>
      <c r="P58" s="21" t="n"/>
      <c r="Q58" s="20" t="n"/>
      <c r="R58" s="35" t="n"/>
      <c r="S58" s="25" t="n"/>
      <c r="T58" s="7">
        <f>IF($A58="","",IF($D58="","",IFERROR($D58-TODAY(),"")))</f>
        <v/>
      </c>
      <c r="U58" s="6">
        <f>IF($A58="","",IF(OR($D58="",$E58="",$F58="",$G58="",$N58=""),"Données à compléter",IF($E58&lt;$D58,"Dates incohérentes",IF(AND($N58="Terminée",$S58&lt;1),"Avancement/statut incohérent",IF(AND($N58&lt;&gt;"Terminée",$N58&lt;&gt;"Annulée",$E58&lt;TODAY()),"En retard",IF($Q58="Bloquante","Contrainte bloquante",IF(AND($Q58="À lever",$R58=""),"Échéance contrainte manquante",IF(AND($Q58="À lever",$R58&lt;=TODAY()+'Paramètres'!$B$7),"Contrainte à lever",IF($N58="Reportée","À reprogrammer",IF(AND($M58&lt;&gt;"",$M58&gt;'Paramètres'!$B$8),"Coût prévu à vérifier",IF(AND($N58="En cours",$S58&lt;'Paramètres'!$B$6),"Avancement à surveiller","OK")))))))))))</f>
        <v/>
      </c>
      <c r="V58" s="21" t="n"/>
    </row>
    <row r="59" ht="28" customHeight="1">
      <c r="A59" s="20" t="n"/>
      <c r="B59" s="21" t="n"/>
      <c r="C59" s="17">
        <f>IF($A59="","",IF($D59="","",IFERROR(IF(AND($D59&gt;='Paramètres'!$B$4,$D59&lt;'Paramètres'!$B$4+7),"Semaine 1",IF(AND($D59&gt;='Paramètres'!$B$4+7,$D59&lt;'Paramètres'!$B$4+14),"Semaine 2",IF(AND($D59&gt;='Paramètres'!$B$4+14,$D59&lt;'Paramètres'!$B$4+21),"Semaine 3","Hors horizon"))),"Date à vérifier")))</f>
        <v/>
      </c>
      <c r="D59" s="35" t="n"/>
      <c r="E59" s="35" t="n"/>
      <c r="F59" s="20" t="n"/>
      <c r="G59" s="21" t="n"/>
      <c r="H59" s="21" t="n"/>
      <c r="I59" s="21" t="n"/>
      <c r="J59" s="23" t="n"/>
      <c r="K59" s="20" t="n"/>
      <c r="L59" s="23" t="n"/>
      <c r="M59" s="36" t="n"/>
      <c r="N59" s="20" t="n"/>
      <c r="O59" s="20" t="n"/>
      <c r="P59" s="21" t="n"/>
      <c r="Q59" s="20" t="n"/>
      <c r="R59" s="35" t="n"/>
      <c r="S59" s="25" t="n"/>
      <c r="T59" s="11">
        <f>IF($A59="","",IF($D59="","",IFERROR($D59-TODAY(),"")))</f>
        <v/>
      </c>
      <c r="U59" s="8">
        <f>IF($A59="","",IF(OR($D59="",$E59="",$F59="",$G59="",$N59=""),"Données à compléter",IF($E59&lt;$D59,"Dates incohérentes",IF(AND($N59="Terminée",$S59&lt;1),"Avancement/statut incohérent",IF(AND($N59&lt;&gt;"Terminée",$N59&lt;&gt;"Annulée",$E59&lt;TODAY()),"En retard",IF($Q59="Bloquante","Contrainte bloquante",IF(AND($Q59="À lever",$R59=""),"Échéance contrainte manquante",IF(AND($Q59="À lever",$R59&lt;=TODAY()+'Paramètres'!$B$7),"Contrainte à lever",IF($N59="Reportée","À reprogrammer",IF(AND($M59&lt;&gt;"",$M59&gt;'Paramètres'!$B$8),"Coût prévu à vérifier",IF(AND($N59="En cours",$S59&lt;'Paramètres'!$B$6),"Avancement à surveiller","OK")))))))))))</f>
        <v/>
      </c>
      <c r="V59" s="21" t="n"/>
    </row>
    <row r="60" ht="28" customHeight="1">
      <c r="A60" s="20" t="n"/>
      <c r="B60" s="21" t="n"/>
      <c r="C60" s="14">
        <f>IF($A60="","",IF($D60="","",IFERROR(IF(AND($D60&gt;='Paramètres'!$B$4,$D60&lt;'Paramètres'!$B$4+7),"Semaine 1",IF(AND($D60&gt;='Paramètres'!$B$4+7,$D60&lt;'Paramètres'!$B$4+14),"Semaine 2",IF(AND($D60&gt;='Paramètres'!$B$4+14,$D60&lt;'Paramètres'!$B$4+21),"Semaine 3","Hors horizon"))),"Date à vérifier")))</f>
        <v/>
      </c>
      <c r="D60" s="35" t="n"/>
      <c r="E60" s="35" t="n"/>
      <c r="F60" s="20" t="n"/>
      <c r="G60" s="21" t="n"/>
      <c r="H60" s="21" t="n"/>
      <c r="I60" s="21" t="n"/>
      <c r="J60" s="23" t="n"/>
      <c r="K60" s="20" t="n"/>
      <c r="L60" s="23" t="n"/>
      <c r="M60" s="36" t="n"/>
      <c r="N60" s="20" t="n"/>
      <c r="O60" s="20" t="n"/>
      <c r="P60" s="21" t="n"/>
      <c r="Q60" s="20" t="n"/>
      <c r="R60" s="35" t="n"/>
      <c r="S60" s="25" t="n"/>
      <c r="T60" s="7">
        <f>IF($A60="","",IF($D60="","",IFERROR($D60-TODAY(),"")))</f>
        <v/>
      </c>
      <c r="U60" s="6">
        <f>IF($A60="","",IF(OR($D60="",$E60="",$F60="",$G60="",$N60=""),"Données à compléter",IF($E60&lt;$D60,"Dates incohérentes",IF(AND($N60="Terminée",$S60&lt;1),"Avancement/statut incohérent",IF(AND($N60&lt;&gt;"Terminée",$N60&lt;&gt;"Annulée",$E60&lt;TODAY()),"En retard",IF($Q60="Bloquante","Contrainte bloquante",IF(AND($Q60="À lever",$R60=""),"Échéance contrainte manquante",IF(AND($Q60="À lever",$R60&lt;=TODAY()+'Paramètres'!$B$7),"Contrainte à lever",IF($N60="Reportée","À reprogrammer",IF(AND($M60&lt;&gt;"",$M60&gt;'Paramètres'!$B$8),"Coût prévu à vérifier",IF(AND($N60="En cours",$S60&lt;'Paramètres'!$B$6),"Avancement à surveiller","OK")))))))))))</f>
        <v/>
      </c>
      <c r="V60" s="21" t="n"/>
    </row>
    <row r="61" ht="28" customHeight="1">
      <c r="A61" s="20" t="n"/>
      <c r="B61" s="21" t="n"/>
      <c r="C61" s="17">
        <f>IF($A61="","",IF($D61="","",IFERROR(IF(AND($D61&gt;='Paramètres'!$B$4,$D61&lt;'Paramètres'!$B$4+7),"Semaine 1",IF(AND($D61&gt;='Paramètres'!$B$4+7,$D61&lt;'Paramètres'!$B$4+14),"Semaine 2",IF(AND($D61&gt;='Paramètres'!$B$4+14,$D61&lt;'Paramètres'!$B$4+21),"Semaine 3","Hors horizon"))),"Date à vérifier")))</f>
        <v/>
      </c>
      <c r="D61" s="35" t="n"/>
      <c r="E61" s="35" t="n"/>
      <c r="F61" s="20" t="n"/>
      <c r="G61" s="21" t="n"/>
      <c r="H61" s="21" t="n"/>
      <c r="I61" s="21" t="n"/>
      <c r="J61" s="23" t="n"/>
      <c r="K61" s="20" t="n"/>
      <c r="L61" s="23" t="n"/>
      <c r="M61" s="36" t="n"/>
      <c r="N61" s="20" t="n"/>
      <c r="O61" s="20" t="n"/>
      <c r="P61" s="21" t="n"/>
      <c r="Q61" s="20" t="n"/>
      <c r="R61" s="35" t="n"/>
      <c r="S61" s="25" t="n"/>
      <c r="T61" s="11">
        <f>IF($A61="","",IF($D61="","",IFERROR($D61-TODAY(),"")))</f>
        <v/>
      </c>
      <c r="U61" s="8">
        <f>IF($A61="","",IF(OR($D61="",$E61="",$F61="",$G61="",$N61=""),"Données à compléter",IF($E61&lt;$D61,"Dates incohérentes",IF(AND($N61="Terminée",$S61&lt;1),"Avancement/statut incohérent",IF(AND($N61&lt;&gt;"Terminée",$N61&lt;&gt;"Annulée",$E61&lt;TODAY()),"En retard",IF($Q61="Bloquante","Contrainte bloquante",IF(AND($Q61="À lever",$R61=""),"Échéance contrainte manquante",IF(AND($Q61="À lever",$R61&lt;=TODAY()+'Paramètres'!$B$7),"Contrainte à lever",IF($N61="Reportée","À reprogrammer",IF(AND($M61&lt;&gt;"",$M61&gt;'Paramètres'!$B$8),"Coût prévu à vérifier",IF(AND($N61="En cours",$S61&lt;'Paramètres'!$B$6),"Avancement à surveiller","OK")))))))))))</f>
        <v/>
      </c>
      <c r="V61" s="21" t="n"/>
    </row>
    <row r="62" ht="28" customHeight="1">
      <c r="A62" s="20" t="n"/>
      <c r="B62" s="21" t="n"/>
      <c r="C62" s="14">
        <f>IF($A62="","",IF($D62="","",IFERROR(IF(AND($D62&gt;='Paramètres'!$B$4,$D62&lt;'Paramètres'!$B$4+7),"Semaine 1",IF(AND($D62&gt;='Paramètres'!$B$4+7,$D62&lt;'Paramètres'!$B$4+14),"Semaine 2",IF(AND($D62&gt;='Paramètres'!$B$4+14,$D62&lt;'Paramètres'!$B$4+21),"Semaine 3","Hors horizon"))),"Date à vérifier")))</f>
        <v/>
      </c>
      <c r="D62" s="35" t="n"/>
      <c r="E62" s="35" t="n"/>
      <c r="F62" s="20" t="n"/>
      <c r="G62" s="21" t="n"/>
      <c r="H62" s="21" t="n"/>
      <c r="I62" s="21" t="n"/>
      <c r="J62" s="23" t="n"/>
      <c r="K62" s="20" t="n"/>
      <c r="L62" s="23" t="n"/>
      <c r="M62" s="36" t="n"/>
      <c r="N62" s="20" t="n"/>
      <c r="O62" s="20" t="n"/>
      <c r="P62" s="21" t="n"/>
      <c r="Q62" s="20" t="n"/>
      <c r="R62" s="35" t="n"/>
      <c r="S62" s="25" t="n"/>
      <c r="T62" s="7">
        <f>IF($A62="","",IF($D62="","",IFERROR($D62-TODAY(),"")))</f>
        <v/>
      </c>
      <c r="U62" s="6">
        <f>IF($A62="","",IF(OR($D62="",$E62="",$F62="",$G62="",$N62=""),"Données à compléter",IF($E62&lt;$D62,"Dates incohérentes",IF(AND($N62="Terminée",$S62&lt;1),"Avancement/statut incohérent",IF(AND($N62&lt;&gt;"Terminée",$N62&lt;&gt;"Annulée",$E62&lt;TODAY()),"En retard",IF($Q62="Bloquante","Contrainte bloquante",IF(AND($Q62="À lever",$R62=""),"Échéance contrainte manquante",IF(AND($Q62="À lever",$R62&lt;=TODAY()+'Paramètres'!$B$7),"Contrainte à lever",IF($N62="Reportée","À reprogrammer",IF(AND($M62&lt;&gt;"",$M62&gt;'Paramètres'!$B$8),"Coût prévu à vérifier",IF(AND($N62="En cours",$S62&lt;'Paramètres'!$B$6),"Avancement à surveiller","OK")))))))))))</f>
        <v/>
      </c>
      <c r="V62" s="21" t="n"/>
    </row>
    <row r="63" ht="28" customHeight="1">
      <c r="A63" s="20" t="n"/>
      <c r="B63" s="21" t="n"/>
      <c r="C63" s="17">
        <f>IF($A63="","",IF($D63="","",IFERROR(IF(AND($D63&gt;='Paramètres'!$B$4,$D63&lt;'Paramètres'!$B$4+7),"Semaine 1",IF(AND($D63&gt;='Paramètres'!$B$4+7,$D63&lt;'Paramètres'!$B$4+14),"Semaine 2",IF(AND($D63&gt;='Paramètres'!$B$4+14,$D63&lt;'Paramètres'!$B$4+21),"Semaine 3","Hors horizon"))),"Date à vérifier")))</f>
        <v/>
      </c>
      <c r="D63" s="35" t="n"/>
      <c r="E63" s="35" t="n"/>
      <c r="F63" s="20" t="n"/>
      <c r="G63" s="21" t="n"/>
      <c r="H63" s="21" t="n"/>
      <c r="I63" s="21" t="n"/>
      <c r="J63" s="23" t="n"/>
      <c r="K63" s="20" t="n"/>
      <c r="L63" s="23" t="n"/>
      <c r="M63" s="36" t="n"/>
      <c r="N63" s="20" t="n"/>
      <c r="O63" s="20" t="n"/>
      <c r="P63" s="21" t="n"/>
      <c r="Q63" s="20" t="n"/>
      <c r="R63" s="35" t="n"/>
      <c r="S63" s="25" t="n"/>
      <c r="T63" s="11">
        <f>IF($A63="","",IF($D63="","",IFERROR($D63-TODAY(),"")))</f>
        <v/>
      </c>
      <c r="U63" s="8">
        <f>IF($A63="","",IF(OR($D63="",$E63="",$F63="",$G63="",$N63=""),"Données à compléter",IF($E63&lt;$D63,"Dates incohérentes",IF(AND($N63="Terminée",$S63&lt;1),"Avancement/statut incohérent",IF(AND($N63&lt;&gt;"Terminée",$N63&lt;&gt;"Annulée",$E63&lt;TODAY()),"En retard",IF($Q63="Bloquante","Contrainte bloquante",IF(AND($Q63="À lever",$R63=""),"Échéance contrainte manquante",IF(AND($Q63="À lever",$R63&lt;=TODAY()+'Paramètres'!$B$7),"Contrainte à lever",IF($N63="Reportée","À reprogrammer",IF(AND($M63&lt;&gt;"",$M63&gt;'Paramètres'!$B$8),"Coût prévu à vérifier",IF(AND($N63="En cours",$S63&lt;'Paramètres'!$B$6),"Avancement à surveiller","OK")))))))))))</f>
        <v/>
      </c>
      <c r="V63" s="21" t="n"/>
    </row>
    <row r="64" ht="28" customHeight="1">
      <c r="A64" s="20" t="n"/>
      <c r="B64" s="21" t="n"/>
      <c r="C64" s="14">
        <f>IF($A64="","",IF($D64="","",IFERROR(IF(AND($D64&gt;='Paramètres'!$B$4,$D64&lt;'Paramètres'!$B$4+7),"Semaine 1",IF(AND($D64&gt;='Paramètres'!$B$4+7,$D64&lt;'Paramètres'!$B$4+14),"Semaine 2",IF(AND($D64&gt;='Paramètres'!$B$4+14,$D64&lt;'Paramètres'!$B$4+21),"Semaine 3","Hors horizon"))),"Date à vérifier")))</f>
        <v/>
      </c>
      <c r="D64" s="35" t="n"/>
      <c r="E64" s="35" t="n"/>
      <c r="F64" s="20" t="n"/>
      <c r="G64" s="21" t="n"/>
      <c r="H64" s="21" t="n"/>
      <c r="I64" s="21" t="n"/>
      <c r="J64" s="23" t="n"/>
      <c r="K64" s="20" t="n"/>
      <c r="L64" s="23" t="n"/>
      <c r="M64" s="36" t="n"/>
      <c r="N64" s="20" t="n"/>
      <c r="O64" s="20" t="n"/>
      <c r="P64" s="21" t="n"/>
      <c r="Q64" s="20" t="n"/>
      <c r="R64" s="35" t="n"/>
      <c r="S64" s="25" t="n"/>
      <c r="T64" s="7">
        <f>IF($A64="","",IF($D64="","",IFERROR($D64-TODAY(),"")))</f>
        <v/>
      </c>
      <c r="U64" s="6">
        <f>IF($A64="","",IF(OR($D64="",$E64="",$F64="",$G64="",$N64=""),"Données à compléter",IF($E64&lt;$D64,"Dates incohérentes",IF(AND($N64="Terminée",$S64&lt;1),"Avancement/statut incohérent",IF(AND($N64&lt;&gt;"Terminée",$N64&lt;&gt;"Annulée",$E64&lt;TODAY()),"En retard",IF($Q64="Bloquante","Contrainte bloquante",IF(AND($Q64="À lever",$R64=""),"Échéance contrainte manquante",IF(AND($Q64="À lever",$R64&lt;=TODAY()+'Paramètres'!$B$7),"Contrainte à lever",IF($N64="Reportée","À reprogrammer",IF(AND($M64&lt;&gt;"",$M64&gt;'Paramètres'!$B$8),"Coût prévu à vérifier",IF(AND($N64="En cours",$S64&lt;'Paramètres'!$B$6),"Avancement à surveiller","OK")))))))))))</f>
        <v/>
      </c>
      <c r="V64" s="21" t="n"/>
    </row>
    <row r="65" ht="28" customHeight="1">
      <c r="A65" s="20" t="n"/>
      <c r="B65" s="21" t="n"/>
      <c r="C65" s="17">
        <f>IF($A65="","",IF($D65="","",IFERROR(IF(AND($D65&gt;='Paramètres'!$B$4,$D65&lt;'Paramètres'!$B$4+7),"Semaine 1",IF(AND($D65&gt;='Paramètres'!$B$4+7,$D65&lt;'Paramètres'!$B$4+14),"Semaine 2",IF(AND($D65&gt;='Paramètres'!$B$4+14,$D65&lt;'Paramètres'!$B$4+21),"Semaine 3","Hors horizon"))),"Date à vérifier")))</f>
        <v/>
      </c>
      <c r="D65" s="35" t="n"/>
      <c r="E65" s="35" t="n"/>
      <c r="F65" s="20" t="n"/>
      <c r="G65" s="21" t="n"/>
      <c r="H65" s="21" t="n"/>
      <c r="I65" s="21" t="n"/>
      <c r="J65" s="23" t="n"/>
      <c r="K65" s="20" t="n"/>
      <c r="L65" s="23" t="n"/>
      <c r="M65" s="36" t="n"/>
      <c r="N65" s="20" t="n"/>
      <c r="O65" s="20" t="n"/>
      <c r="P65" s="21" t="n"/>
      <c r="Q65" s="20" t="n"/>
      <c r="R65" s="35" t="n"/>
      <c r="S65" s="25" t="n"/>
      <c r="T65" s="11">
        <f>IF($A65="","",IF($D65="","",IFERROR($D65-TODAY(),"")))</f>
        <v/>
      </c>
      <c r="U65" s="8">
        <f>IF($A65="","",IF(OR($D65="",$E65="",$F65="",$G65="",$N65=""),"Données à compléter",IF($E65&lt;$D65,"Dates incohérentes",IF(AND($N65="Terminée",$S65&lt;1),"Avancement/statut incohérent",IF(AND($N65&lt;&gt;"Terminée",$N65&lt;&gt;"Annulée",$E65&lt;TODAY()),"En retard",IF($Q65="Bloquante","Contrainte bloquante",IF(AND($Q65="À lever",$R65=""),"Échéance contrainte manquante",IF(AND($Q65="À lever",$R65&lt;=TODAY()+'Paramètres'!$B$7),"Contrainte à lever",IF($N65="Reportée","À reprogrammer",IF(AND($M65&lt;&gt;"",$M65&gt;'Paramètres'!$B$8),"Coût prévu à vérifier",IF(AND($N65="En cours",$S65&lt;'Paramètres'!$B$6),"Avancement à surveiller","OK")))))))))))</f>
        <v/>
      </c>
      <c r="V65" s="21" t="n"/>
    </row>
    <row r="66" ht="28" customHeight="1">
      <c r="A66" s="20" t="n"/>
      <c r="B66" s="21" t="n"/>
      <c r="C66" s="14">
        <f>IF($A66="","",IF($D66="","",IFERROR(IF(AND($D66&gt;='Paramètres'!$B$4,$D66&lt;'Paramètres'!$B$4+7),"Semaine 1",IF(AND($D66&gt;='Paramètres'!$B$4+7,$D66&lt;'Paramètres'!$B$4+14),"Semaine 2",IF(AND($D66&gt;='Paramètres'!$B$4+14,$D66&lt;'Paramètres'!$B$4+21),"Semaine 3","Hors horizon"))),"Date à vérifier")))</f>
        <v/>
      </c>
      <c r="D66" s="35" t="n"/>
      <c r="E66" s="35" t="n"/>
      <c r="F66" s="20" t="n"/>
      <c r="G66" s="21" t="n"/>
      <c r="H66" s="21" t="n"/>
      <c r="I66" s="21" t="n"/>
      <c r="J66" s="23" t="n"/>
      <c r="K66" s="20" t="n"/>
      <c r="L66" s="23" t="n"/>
      <c r="M66" s="36" t="n"/>
      <c r="N66" s="20" t="n"/>
      <c r="O66" s="20" t="n"/>
      <c r="P66" s="21" t="n"/>
      <c r="Q66" s="20" t="n"/>
      <c r="R66" s="35" t="n"/>
      <c r="S66" s="25" t="n"/>
      <c r="T66" s="7">
        <f>IF($A66="","",IF($D66="","",IFERROR($D66-TODAY(),"")))</f>
        <v/>
      </c>
      <c r="U66" s="6">
        <f>IF($A66="","",IF(OR($D66="",$E66="",$F66="",$G66="",$N66=""),"Données à compléter",IF($E66&lt;$D66,"Dates incohérentes",IF(AND($N66="Terminée",$S66&lt;1),"Avancement/statut incohérent",IF(AND($N66&lt;&gt;"Terminée",$N66&lt;&gt;"Annulée",$E66&lt;TODAY()),"En retard",IF($Q66="Bloquante","Contrainte bloquante",IF(AND($Q66="À lever",$R66=""),"Échéance contrainte manquante",IF(AND($Q66="À lever",$R66&lt;=TODAY()+'Paramètres'!$B$7),"Contrainte à lever",IF($N66="Reportée","À reprogrammer",IF(AND($M66&lt;&gt;"",$M66&gt;'Paramètres'!$B$8),"Coût prévu à vérifier",IF(AND($N66="En cours",$S66&lt;'Paramètres'!$B$6),"Avancement à surveiller","OK")))))))))))</f>
        <v/>
      </c>
      <c r="V66" s="21" t="n"/>
    </row>
    <row r="67" ht="28" customHeight="1">
      <c r="A67" s="20" t="n"/>
      <c r="B67" s="21" t="n"/>
      <c r="C67" s="17">
        <f>IF($A67="","",IF($D67="","",IFERROR(IF(AND($D67&gt;='Paramètres'!$B$4,$D67&lt;'Paramètres'!$B$4+7),"Semaine 1",IF(AND($D67&gt;='Paramètres'!$B$4+7,$D67&lt;'Paramètres'!$B$4+14),"Semaine 2",IF(AND($D67&gt;='Paramètres'!$B$4+14,$D67&lt;'Paramètres'!$B$4+21),"Semaine 3","Hors horizon"))),"Date à vérifier")))</f>
        <v/>
      </c>
      <c r="D67" s="35" t="n"/>
      <c r="E67" s="35" t="n"/>
      <c r="F67" s="20" t="n"/>
      <c r="G67" s="21" t="n"/>
      <c r="H67" s="21" t="n"/>
      <c r="I67" s="21" t="n"/>
      <c r="J67" s="23" t="n"/>
      <c r="K67" s="20" t="n"/>
      <c r="L67" s="23" t="n"/>
      <c r="M67" s="36" t="n"/>
      <c r="N67" s="20" t="n"/>
      <c r="O67" s="20" t="n"/>
      <c r="P67" s="21" t="n"/>
      <c r="Q67" s="20" t="n"/>
      <c r="R67" s="35" t="n"/>
      <c r="S67" s="25" t="n"/>
      <c r="T67" s="11">
        <f>IF($A67="","",IF($D67="","",IFERROR($D67-TODAY(),"")))</f>
        <v/>
      </c>
      <c r="U67" s="8">
        <f>IF($A67="","",IF(OR($D67="",$E67="",$F67="",$G67="",$N67=""),"Données à compléter",IF($E67&lt;$D67,"Dates incohérentes",IF(AND($N67="Terminée",$S67&lt;1),"Avancement/statut incohérent",IF(AND($N67&lt;&gt;"Terminée",$N67&lt;&gt;"Annulée",$E67&lt;TODAY()),"En retard",IF($Q67="Bloquante","Contrainte bloquante",IF(AND($Q67="À lever",$R67=""),"Échéance contrainte manquante",IF(AND($Q67="À lever",$R67&lt;=TODAY()+'Paramètres'!$B$7),"Contrainte à lever",IF($N67="Reportée","À reprogrammer",IF(AND($M67&lt;&gt;"",$M67&gt;'Paramètres'!$B$8),"Coût prévu à vérifier",IF(AND($N67="En cours",$S67&lt;'Paramètres'!$B$6),"Avancement à surveiller","OK")))))))))))</f>
        <v/>
      </c>
      <c r="V67" s="21" t="n"/>
    </row>
    <row r="68" ht="28" customHeight="1">
      <c r="A68" s="20" t="n"/>
      <c r="B68" s="21" t="n"/>
      <c r="C68" s="14">
        <f>IF($A68="","",IF($D68="","",IFERROR(IF(AND($D68&gt;='Paramètres'!$B$4,$D68&lt;'Paramètres'!$B$4+7),"Semaine 1",IF(AND($D68&gt;='Paramètres'!$B$4+7,$D68&lt;'Paramètres'!$B$4+14),"Semaine 2",IF(AND($D68&gt;='Paramètres'!$B$4+14,$D68&lt;'Paramètres'!$B$4+21),"Semaine 3","Hors horizon"))),"Date à vérifier")))</f>
        <v/>
      </c>
      <c r="D68" s="35" t="n"/>
      <c r="E68" s="35" t="n"/>
      <c r="F68" s="20" t="n"/>
      <c r="G68" s="21" t="n"/>
      <c r="H68" s="21" t="n"/>
      <c r="I68" s="21" t="n"/>
      <c r="J68" s="23" t="n"/>
      <c r="K68" s="20" t="n"/>
      <c r="L68" s="23" t="n"/>
      <c r="M68" s="36" t="n"/>
      <c r="N68" s="20" t="n"/>
      <c r="O68" s="20" t="n"/>
      <c r="P68" s="21" t="n"/>
      <c r="Q68" s="20" t="n"/>
      <c r="R68" s="35" t="n"/>
      <c r="S68" s="25" t="n"/>
      <c r="T68" s="7">
        <f>IF($A68="","",IF($D68="","",IFERROR($D68-TODAY(),"")))</f>
        <v/>
      </c>
      <c r="U68" s="6">
        <f>IF($A68="","",IF(OR($D68="",$E68="",$F68="",$G68="",$N68=""),"Données à compléter",IF($E68&lt;$D68,"Dates incohérentes",IF(AND($N68="Terminée",$S68&lt;1),"Avancement/statut incohérent",IF(AND($N68&lt;&gt;"Terminée",$N68&lt;&gt;"Annulée",$E68&lt;TODAY()),"En retard",IF($Q68="Bloquante","Contrainte bloquante",IF(AND($Q68="À lever",$R68=""),"Échéance contrainte manquante",IF(AND($Q68="À lever",$R68&lt;=TODAY()+'Paramètres'!$B$7),"Contrainte à lever",IF($N68="Reportée","À reprogrammer",IF(AND($M68&lt;&gt;"",$M68&gt;'Paramètres'!$B$8),"Coût prévu à vérifier",IF(AND($N68="En cours",$S68&lt;'Paramètres'!$B$6),"Avancement à surveiller","OK")))))))))))</f>
        <v/>
      </c>
      <c r="V68" s="21" t="n"/>
    </row>
    <row r="69" ht="28" customHeight="1">
      <c r="A69" s="20" t="n"/>
      <c r="B69" s="21" t="n"/>
      <c r="C69" s="17">
        <f>IF($A69="","",IF($D69="","",IFERROR(IF(AND($D69&gt;='Paramètres'!$B$4,$D69&lt;'Paramètres'!$B$4+7),"Semaine 1",IF(AND($D69&gt;='Paramètres'!$B$4+7,$D69&lt;'Paramètres'!$B$4+14),"Semaine 2",IF(AND($D69&gt;='Paramètres'!$B$4+14,$D69&lt;'Paramètres'!$B$4+21),"Semaine 3","Hors horizon"))),"Date à vérifier")))</f>
        <v/>
      </c>
      <c r="D69" s="35" t="n"/>
      <c r="E69" s="35" t="n"/>
      <c r="F69" s="20" t="n"/>
      <c r="G69" s="21" t="n"/>
      <c r="H69" s="21" t="n"/>
      <c r="I69" s="21" t="n"/>
      <c r="J69" s="23" t="n"/>
      <c r="K69" s="20" t="n"/>
      <c r="L69" s="23" t="n"/>
      <c r="M69" s="36" t="n"/>
      <c r="N69" s="20" t="n"/>
      <c r="O69" s="20" t="n"/>
      <c r="P69" s="21" t="n"/>
      <c r="Q69" s="20" t="n"/>
      <c r="R69" s="35" t="n"/>
      <c r="S69" s="25" t="n"/>
      <c r="T69" s="11">
        <f>IF($A69="","",IF($D69="","",IFERROR($D69-TODAY(),"")))</f>
        <v/>
      </c>
      <c r="U69" s="8">
        <f>IF($A69="","",IF(OR($D69="",$E69="",$F69="",$G69="",$N69=""),"Données à compléter",IF($E69&lt;$D69,"Dates incohérentes",IF(AND($N69="Terminée",$S69&lt;1),"Avancement/statut incohérent",IF(AND($N69&lt;&gt;"Terminée",$N69&lt;&gt;"Annulée",$E69&lt;TODAY()),"En retard",IF($Q69="Bloquante","Contrainte bloquante",IF(AND($Q69="À lever",$R69=""),"Échéance contrainte manquante",IF(AND($Q69="À lever",$R69&lt;=TODAY()+'Paramètres'!$B$7),"Contrainte à lever",IF($N69="Reportée","À reprogrammer",IF(AND($M69&lt;&gt;"",$M69&gt;'Paramètres'!$B$8),"Coût prévu à vérifier",IF(AND($N69="En cours",$S69&lt;'Paramètres'!$B$6),"Avancement à surveiller","OK")))))))))))</f>
        <v/>
      </c>
      <c r="V69" s="21" t="n"/>
    </row>
    <row r="70" ht="28" customHeight="1">
      <c r="A70" s="20" t="n"/>
      <c r="B70" s="21" t="n"/>
      <c r="C70" s="14">
        <f>IF($A70="","",IF($D70="","",IFERROR(IF(AND($D70&gt;='Paramètres'!$B$4,$D70&lt;'Paramètres'!$B$4+7),"Semaine 1",IF(AND($D70&gt;='Paramètres'!$B$4+7,$D70&lt;'Paramètres'!$B$4+14),"Semaine 2",IF(AND($D70&gt;='Paramètres'!$B$4+14,$D70&lt;'Paramètres'!$B$4+21),"Semaine 3","Hors horizon"))),"Date à vérifier")))</f>
        <v/>
      </c>
      <c r="D70" s="35" t="n"/>
      <c r="E70" s="35" t="n"/>
      <c r="F70" s="20" t="n"/>
      <c r="G70" s="21" t="n"/>
      <c r="H70" s="21" t="n"/>
      <c r="I70" s="21" t="n"/>
      <c r="J70" s="23" t="n"/>
      <c r="K70" s="20" t="n"/>
      <c r="L70" s="23" t="n"/>
      <c r="M70" s="36" t="n"/>
      <c r="N70" s="20" t="n"/>
      <c r="O70" s="20" t="n"/>
      <c r="P70" s="21" t="n"/>
      <c r="Q70" s="20" t="n"/>
      <c r="R70" s="35" t="n"/>
      <c r="S70" s="25" t="n"/>
      <c r="T70" s="7">
        <f>IF($A70="","",IF($D70="","",IFERROR($D70-TODAY(),"")))</f>
        <v/>
      </c>
      <c r="U70" s="6">
        <f>IF($A70="","",IF(OR($D70="",$E70="",$F70="",$G70="",$N70=""),"Données à compléter",IF($E70&lt;$D70,"Dates incohérentes",IF(AND($N70="Terminée",$S70&lt;1),"Avancement/statut incohérent",IF(AND($N70&lt;&gt;"Terminée",$N70&lt;&gt;"Annulée",$E70&lt;TODAY()),"En retard",IF($Q70="Bloquante","Contrainte bloquante",IF(AND($Q70="À lever",$R70=""),"Échéance contrainte manquante",IF(AND($Q70="À lever",$R70&lt;=TODAY()+'Paramètres'!$B$7),"Contrainte à lever",IF($N70="Reportée","À reprogrammer",IF(AND($M70&lt;&gt;"",$M70&gt;'Paramètres'!$B$8),"Coût prévu à vérifier",IF(AND($N70="En cours",$S70&lt;'Paramètres'!$B$6),"Avancement à surveiller","OK")))))))))))</f>
        <v/>
      </c>
      <c r="V70" s="21" t="n"/>
    </row>
    <row r="71" ht="28" customHeight="1">
      <c r="A71" s="20" t="n"/>
      <c r="B71" s="21" t="n"/>
      <c r="C71" s="17">
        <f>IF($A71="","",IF($D71="","",IFERROR(IF(AND($D71&gt;='Paramètres'!$B$4,$D71&lt;'Paramètres'!$B$4+7),"Semaine 1",IF(AND($D71&gt;='Paramètres'!$B$4+7,$D71&lt;'Paramètres'!$B$4+14),"Semaine 2",IF(AND($D71&gt;='Paramètres'!$B$4+14,$D71&lt;'Paramètres'!$B$4+21),"Semaine 3","Hors horizon"))),"Date à vérifier")))</f>
        <v/>
      </c>
      <c r="D71" s="35" t="n"/>
      <c r="E71" s="35" t="n"/>
      <c r="F71" s="20" t="n"/>
      <c r="G71" s="21" t="n"/>
      <c r="H71" s="21" t="n"/>
      <c r="I71" s="21" t="n"/>
      <c r="J71" s="23" t="n"/>
      <c r="K71" s="20" t="n"/>
      <c r="L71" s="23" t="n"/>
      <c r="M71" s="36" t="n"/>
      <c r="N71" s="20" t="n"/>
      <c r="O71" s="20" t="n"/>
      <c r="P71" s="21" t="n"/>
      <c r="Q71" s="20" t="n"/>
      <c r="R71" s="35" t="n"/>
      <c r="S71" s="25" t="n"/>
      <c r="T71" s="11">
        <f>IF($A71="","",IF($D71="","",IFERROR($D71-TODAY(),"")))</f>
        <v/>
      </c>
      <c r="U71" s="8">
        <f>IF($A71="","",IF(OR($D71="",$E71="",$F71="",$G71="",$N71=""),"Données à compléter",IF($E71&lt;$D71,"Dates incohérentes",IF(AND($N71="Terminée",$S71&lt;1),"Avancement/statut incohérent",IF(AND($N71&lt;&gt;"Terminée",$N71&lt;&gt;"Annulée",$E71&lt;TODAY()),"En retard",IF($Q71="Bloquante","Contrainte bloquante",IF(AND($Q71="À lever",$R71=""),"Échéance contrainte manquante",IF(AND($Q71="À lever",$R71&lt;=TODAY()+'Paramètres'!$B$7),"Contrainte à lever",IF($N71="Reportée","À reprogrammer",IF(AND($M71&lt;&gt;"",$M71&gt;'Paramètres'!$B$8),"Coût prévu à vérifier",IF(AND($N71="En cours",$S71&lt;'Paramètres'!$B$6),"Avancement à surveiller","OK")))))))))))</f>
        <v/>
      </c>
      <c r="V71" s="21" t="n"/>
    </row>
    <row r="72" ht="28" customHeight="1">
      <c r="A72" s="20" t="n"/>
      <c r="B72" s="21" t="n"/>
      <c r="C72" s="14">
        <f>IF($A72="","",IF($D72="","",IFERROR(IF(AND($D72&gt;='Paramètres'!$B$4,$D72&lt;'Paramètres'!$B$4+7),"Semaine 1",IF(AND($D72&gt;='Paramètres'!$B$4+7,$D72&lt;'Paramètres'!$B$4+14),"Semaine 2",IF(AND($D72&gt;='Paramètres'!$B$4+14,$D72&lt;'Paramètres'!$B$4+21),"Semaine 3","Hors horizon"))),"Date à vérifier")))</f>
        <v/>
      </c>
      <c r="D72" s="35" t="n"/>
      <c r="E72" s="35" t="n"/>
      <c r="F72" s="20" t="n"/>
      <c r="G72" s="21" t="n"/>
      <c r="H72" s="21" t="n"/>
      <c r="I72" s="21" t="n"/>
      <c r="J72" s="23" t="n"/>
      <c r="K72" s="20" t="n"/>
      <c r="L72" s="23" t="n"/>
      <c r="M72" s="36" t="n"/>
      <c r="N72" s="20" t="n"/>
      <c r="O72" s="20" t="n"/>
      <c r="P72" s="21" t="n"/>
      <c r="Q72" s="20" t="n"/>
      <c r="R72" s="35" t="n"/>
      <c r="S72" s="25" t="n"/>
      <c r="T72" s="7">
        <f>IF($A72="","",IF($D72="","",IFERROR($D72-TODAY(),"")))</f>
        <v/>
      </c>
      <c r="U72" s="6">
        <f>IF($A72="","",IF(OR($D72="",$E72="",$F72="",$G72="",$N72=""),"Données à compléter",IF($E72&lt;$D72,"Dates incohérentes",IF(AND($N72="Terminée",$S72&lt;1),"Avancement/statut incohérent",IF(AND($N72&lt;&gt;"Terminée",$N72&lt;&gt;"Annulée",$E72&lt;TODAY()),"En retard",IF($Q72="Bloquante","Contrainte bloquante",IF(AND($Q72="À lever",$R72=""),"Échéance contrainte manquante",IF(AND($Q72="À lever",$R72&lt;=TODAY()+'Paramètres'!$B$7),"Contrainte à lever",IF($N72="Reportée","À reprogrammer",IF(AND($M72&lt;&gt;"",$M72&gt;'Paramètres'!$B$8),"Coût prévu à vérifier",IF(AND($N72="En cours",$S72&lt;'Paramètres'!$B$6),"Avancement à surveiller","OK")))))))))))</f>
        <v/>
      </c>
      <c r="V72" s="21" t="n"/>
    </row>
    <row r="73" ht="28" customHeight="1">
      <c r="A73" s="20" t="n"/>
      <c r="B73" s="21" t="n"/>
      <c r="C73" s="17">
        <f>IF($A73="","",IF($D73="","",IFERROR(IF(AND($D73&gt;='Paramètres'!$B$4,$D73&lt;'Paramètres'!$B$4+7),"Semaine 1",IF(AND($D73&gt;='Paramètres'!$B$4+7,$D73&lt;'Paramètres'!$B$4+14),"Semaine 2",IF(AND($D73&gt;='Paramètres'!$B$4+14,$D73&lt;'Paramètres'!$B$4+21),"Semaine 3","Hors horizon"))),"Date à vérifier")))</f>
        <v/>
      </c>
      <c r="D73" s="35" t="n"/>
      <c r="E73" s="35" t="n"/>
      <c r="F73" s="20" t="n"/>
      <c r="G73" s="21" t="n"/>
      <c r="H73" s="21" t="n"/>
      <c r="I73" s="21" t="n"/>
      <c r="J73" s="23" t="n"/>
      <c r="K73" s="20" t="n"/>
      <c r="L73" s="23" t="n"/>
      <c r="M73" s="36" t="n"/>
      <c r="N73" s="20" t="n"/>
      <c r="O73" s="20" t="n"/>
      <c r="P73" s="21" t="n"/>
      <c r="Q73" s="20" t="n"/>
      <c r="R73" s="35" t="n"/>
      <c r="S73" s="25" t="n"/>
      <c r="T73" s="11">
        <f>IF($A73="","",IF($D73="","",IFERROR($D73-TODAY(),"")))</f>
        <v/>
      </c>
      <c r="U73" s="8">
        <f>IF($A73="","",IF(OR($D73="",$E73="",$F73="",$G73="",$N73=""),"Données à compléter",IF($E73&lt;$D73,"Dates incohérentes",IF(AND($N73="Terminée",$S73&lt;1),"Avancement/statut incohérent",IF(AND($N73&lt;&gt;"Terminée",$N73&lt;&gt;"Annulée",$E73&lt;TODAY()),"En retard",IF($Q73="Bloquante","Contrainte bloquante",IF(AND($Q73="À lever",$R73=""),"Échéance contrainte manquante",IF(AND($Q73="À lever",$R73&lt;=TODAY()+'Paramètres'!$B$7),"Contrainte à lever",IF($N73="Reportée","À reprogrammer",IF(AND($M73&lt;&gt;"",$M73&gt;'Paramètres'!$B$8),"Coût prévu à vérifier",IF(AND($N73="En cours",$S73&lt;'Paramètres'!$B$6),"Avancement à surveiller","OK")))))))))))</f>
        <v/>
      </c>
      <c r="V73" s="21" t="n"/>
    </row>
    <row r="74" ht="28" customHeight="1">
      <c r="A74" s="20" t="n"/>
      <c r="B74" s="21" t="n"/>
      <c r="C74" s="14">
        <f>IF($A74="","",IF($D74="","",IFERROR(IF(AND($D74&gt;='Paramètres'!$B$4,$D74&lt;'Paramètres'!$B$4+7),"Semaine 1",IF(AND($D74&gt;='Paramètres'!$B$4+7,$D74&lt;'Paramètres'!$B$4+14),"Semaine 2",IF(AND($D74&gt;='Paramètres'!$B$4+14,$D74&lt;'Paramètres'!$B$4+21),"Semaine 3","Hors horizon"))),"Date à vérifier")))</f>
        <v/>
      </c>
      <c r="D74" s="35" t="n"/>
      <c r="E74" s="35" t="n"/>
      <c r="F74" s="20" t="n"/>
      <c r="G74" s="21" t="n"/>
      <c r="H74" s="21" t="n"/>
      <c r="I74" s="21" t="n"/>
      <c r="J74" s="23" t="n"/>
      <c r="K74" s="20" t="n"/>
      <c r="L74" s="23" t="n"/>
      <c r="M74" s="36" t="n"/>
      <c r="N74" s="20" t="n"/>
      <c r="O74" s="20" t="n"/>
      <c r="P74" s="21" t="n"/>
      <c r="Q74" s="20" t="n"/>
      <c r="R74" s="35" t="n"/>
      <c r="S74" s="25" t="n"/>
      <c r="T74" s="7">
        <f>IF($A74="","",IF($D74="","",IFERROR($D74-TODAY(),"")))</f>
        <v/>
      </c>
      <c r="U74" s="6">
        <f>IF($A74="","",IF(OR($D74="",$E74="",$F74="",$G74="",$N74=""),"Données à compléter",IF($E74&lt;$D74,"Dates incohérentes",IF(AND($N74="Terminée",$S74&lt;1),"Avancement/statut incohérent",IF(AND($N74&lt;&gt;"Terminée",$N74&lt;&gt;"Annulée",$E74&lt;TODAY()),"En retard",IF($Q74="Bloquante","Contrainte bloquante",IF(AND($Q74="À lever",$R74=""),"Échéance contrainte manquante",IF(AND($Q74="À lever",$R74&lt;=TODAY()+'Paramètres'!$B$7),"Contrainte à lever",IF($N74="Reportée","À reprogrammer",IF(AND($M74&lt;&gt;"",$M74&gt;'Paramètres'!$B$8),"Coût prévu à vérifier",IF(AND($N74="En cours",$S74&lt;'Paramètres'!$B$6),"Avancement à surveiller","OK")))))))))))</f>
        <v/>
      </c>
      <c r="V74" s="21" t="n"/>
    </row>
    <row r="75" ht="28" customHeight="1">
      <c r="A75" s="20" t="n"/>
      <c r="B75" s="21" t="n"/>
      <c r="C75" s="17">
        <f>IF($A75="","",IF($D75="","",IFERROR(IF(AND($D75&gt;='Paramètres'!$B$4,$D75&lt;'Paramètres'!$B$4+7),"Semaine 1",IF(AND($D75&gt;='Paramètres'!$B$4+7,$D75&lt;'Paramètres'!$B$4+14),"Semaine 2",IF(AND($D75&gt;='Paramètres'!$B$4+14,$D75&lt;'Paramètres'!$B$4+21),"Semaine 3","Hors horizon"))),"Date à vérifier")))</f>
        <v/>
      </c>
      <c r="D75" s="35" t="n"/>
      <c r="E75" s="35" t="n"/>
      <c r="F75" s="20" t="n"/>
      <c r="G75" s="21" t="n"/>
      <c r="H75" s="21" t="n"/>
      <c r="I75" s="21" t="n"/>
      <c r="J75" s="23" t="n"/>
      <c r="K75" s="20" t="n"/>
      <c r="L75" s="23" t="n"/>
      <c r="M75" s="36" t="n"/>
      <c r="N75" s="20" t="n"/>
      <c r="O75" s="20" t="n"/>
      <c r="P75" s="21" t="n"/>
      <c r="Q75" s="20" t="n"/>
      <c r="R75" s="35" t="n"/>
      <c r="S75" s="25" t="n"/>
      <c r="T75" s="11">
        <f>IF($A75="","",IF($D75="","",IFERROR($D75-TODAY(),"")))</f>
        <v/>
      </c>
      <c r="U75" s="8">
        <f>IF($A75="","",IF(OR($D75="",$E75="",$F75="",$G75="",$N75=""),"Données à compléter",IF($E75&lt;$D75,"Dates incohérentes",IF(AND($N75="Terminée",$S75&lt;1),"Avancement/statut incohérent",IF(AND($N75&lt;&gt;"Terminée",$N75&lt;&gt;"Annulée",$E75&lt;TODAY()),"En retard",IF($Q75="Bloquante","Contrainte bloquante",IF(AND($Q75="À lever",$R75=""),"Échéance contrainte manquante",IF(AND($Q75="À lever",$R75&lt;=TODAY()+'Paramètres'!$B$7),"Contrainte à lever",IF($N75="Reportée","À reprogrammer",IF(AND($M75&lt;&gt;"",$M75&gt;'Paramètres'!$B$8),"Coût prévu à vérifier",IF(AND($N75="En cours",$S75&lt;'Paramètres'!$B$6),"Avancement à surveiller","OK")))))))))))</f>
        <v/>
      </c>
      <c r="V75" s="21" t="n"/>
    </row>
    <row r="76" ht="28" customHeight="1">
      <c r="A76" s="20" t="n"/>
      <c r="B76" s="21" t="n"/>
      <c r="C76" s="14">
        <f>IF($A76="","",IF($D76="","",IFERROR(IF(AND($D76&gt;='Paramètres'!$B$4,$D76&lt;'Paramètres'!$B$4+7),"Semaine 1",IF(AND($D76&gt;='Paramètres'!$B$4+7,$D76&lt;'Paramètres'!$B$4+14),"Semaine 2",IF(AND($D76&gt;='Paramètres'!$B$4+14,$D76&lt;'Paramètres'!$B$4+21),"Semaine 3","Hors horizon"))),"Date à vérifier")))</f>
        <v/>
      </c>
      <c r="D76" s="35" t="n"/>
      <c r="E76" s="35" t="n"/>
      <c r="F76" s="20" t="n"/>
      <c r="G76" s="21" t="n"/>
      <c r="H76" s="21" t="n"/>
      <c r="I76" s="21" t="n"/>
      <c r="J76" s="23" t="n"/>
      <c r="K76" s="20" t="n"/>
      <c r="L76" s="23" t="n"/>
      <c r="M76" s="36" t="n"/>
      <c r="N76" s="20" t="n"/>
      <c r="O76" s="20" t="n"/>
      <c r="P76" s="21" t="n"/>
      <c r="Q76" s="20" t="n"/>
      <c r="R76" s="35" t="n"/>
      <c r="S76" s="25" t="n"/>
      <c r="T76" s="7">
        <f>IF($A76="","",IF($D76="","",IFERROR($D76-TODAY(),"")))</f>
        <v/>
      </c>
      <c r="U76" s="6">
        <f>IF($A76="","",IF(OR($D76="",$E76="",$F76="",$G76="",$N76=""),"Données à compléter",IF($E76&lt;$D76,"Dates incohérentes",IF(AND($N76="Terminée",$S76&lt;1),"Avancement/statut incohérent",IF(AND($N76&lt;&gt;"Terminée",$N76&lt;&gt;"Annulée",$E76&lt;TODAY()),"En retard",IF($Q76="Bloquante","Contrainte bloquante",IF(AND($Q76="À lever",$R76=""),"Échéance contrainte manquante",IF(AND($Q76="À lever",$R76&lt;=TODAY()+'Paramètres'!$B$7),"Contrainte à lever",IF($N76="Reportée","À reprogrammer",IF(AND($M76&lt;&gt;"",$M76&gt;'Paramètres'!$B$8),"Coût prévu à vérifier",IF(AND($N76="En cours",$S76&lt;'Paramètres'!$B$6),"Avancement à surveiller","OK")))))))))))</f>
        <v/>
      </c>
      <c r="V76" s="21" t="n"/>
    </row>
    <row r="77" ht="28" customHeight="1">
      <c r="A77" s="20" t="n"/>
      <c r="B77" s="21" t="n"/>
      <c r="C77" s="17">
        <f>IF($A77="","",IF($D77="","",IFERROR(IF(AND($D77&gt;='Paramètres'!$B$4,$D77&lt;'Paramètres'!$B$4+7),"Semaine 1",IF(AND($D77&gt;='Paramètres'!$B$4+7,$D77&lt;'Paramètres'!$B$4+14),"Semaine 2",IF(AND($D77&gt;='Paramètres'!$B$4+14,$D77&lt;'Paramètres'!$B$4+21),"Semaine 3","Hors horizon"))),"Date à vérifier")))</f>
        <v/>
      </c>
      <c r="D77" s="35" t="n"/>
      <c r="E77" s="35" t="n"/>
      <c r="F77" s="20" t="n"/>
      <c r="G77" s="21" t="n"/>
      <c r="H77" s="21" t="n"/>
      <c r="I77" s="21" t="n"/>
      <c r="J77" s="23" t="n"/>
      <c r="K77" s="20" t="n"/>
      <c r="L77" s="23" t="n"/>
      <c r="M77" s="36" t="n"/>
      <c r="N77" s="20" t="n"/>
      <c r="O77" s="20" t="n"/>
      <c r="P77" s="21" t="n"/>
      <c r="Q77" s="20" t="n"/>
      <c r="R77" s="35" t="n"/>
      <c r="S77" s="25" t="n"/>
      <c r="T77" s="11">
        <f>IF($A77="","",IF($D77="","",IFERROR($D77-TODAY(),"")))</f>
        <v/>
      </c>
      <c r="U77" s="8">
        <f>IF($A77="","",IF(OR($D77="",$E77="",$F77="",$G77="",$N77=""),"Données à compléter",IF($E77&lt;$D77,"Dates incohérentes",IF(AND($N77="Terminée",$S77&lt;1),"Avancement/statut incohérent",IF(AND($N77&lt;&gt;"Terminée",$N77&lt;&gt;"Annulée",$E77&lt;TODAY()),"En retard",IF($Q77="Bloquante","Contrainte bloquante",IF(AND($Q77="À lever",$R77=""),"Échéance contrainte manquante",IF(AND($Q77="À lever",$R77&lt;=TODAY()+'Paramètres'!$B$7),"Contrainte à lever",IF($N77="Reportée","À reprogrammer",IF(AND($M77&lt;&gt;"",$M77&gt;'Paramètres'!$B$8),"Coût prévu à vérifier",IF(AND($N77="En cours",$S77&lt;'Paramètres'!$B$6),"Avancement à surveiller","OK")))))))))))</f>
        <v/>
      </c>
      <c r="V77" s="21" t="n"/>
    </row>
    <row r="78" ht="28" customHeight="1">
      <c r="A78" s="20" t="n"/>
      <c r="B78" s="21" t="n"/>
      <c r="C78" s="14">
        <f>IF($A78="","",IF($D78="","",IFERROR(IF(AND($D78&gt;='Paramètres'!$B$4,$D78&lt;'Paramètres'!$B$4+7),"Semaine 1",IF(AND($D78&gt;='Paramètres'!$B$4+7,$D78&lt;'Paramètres'!$B$4+14),"Semaine 2",IF(AND($D78&gt;='Paramètres'!$B$4+14,$D78&lt;'Paramètres'!$B$4+21),"Semaine 3","Hors horizon"))),"Date à vérifier")))</f>
        <v/>
      </c>
      <c r="D78" s="35" t="n"/>
      <c r="E78" s="35" t="n"/>
      <c r="F78" s="20" t="n"/>
      <c r="G78" s="21" t="n"/>
      <c r="H78" s="21" t="n"/>
      <c r="I78" s="21" t="n"/>
      <c r="J78" s="23" t="n"/>
      <c r="K78" s="20" t="n"/>
      <c r="L78" s="23" t="n"/>
      <c r="M78" s="36" t="n"/>
      <c r="N78" s="20" t="n"/>
      <c r="O78" s="20" t="n"/>
      <c r="P78" s="21" t="n"/>
      <c r="Q78" s="20" t="n"/>
      <c r="R78" s="35" t="n"/>
      <c r="S78" s="25" t="n"/>
      <c r="T78" s="7">
        <f>IF($A78="","",IF($D78="","",IFERROR($D78-TODAY(),"")))</f>
        <v/>
      </c>
      <c r="U78" s="6">
        <f>IF($A78="","",IF(OR($D78="",$E78="",$F78="",$G78="",$N78=""),"Données à compléter",IF($E78&lt;$D78,"Dates incohérentes",IF(AND($N78="Terminée",$S78&lt;1),"Avancement/statut incohérent",IF(AND($N78&lt;&gt;"Terminée",$N78&lt;&gt;"Annulée",$E78&lt;TODAY()),"En retard",IF($Q78="Bloquante","Contrainte bloquante",IF(AND($Q78="À lever",$R78=""),"Échéance contrainte manquante",IF(AND($Q78="À lever",$R78&lt;=TODAY()+'Paramètres'!$B$7),"Contrainte à lever",IF($N78="Reportée","À reprogrammer",IF(AND($M78&lt;&gt;"",$M78&gt;'Paramètres'!$B$8),"Coût prévu à vérifier",IF(AND($N78="En cours",$S78&lt;'Paramètres'!$B$6),"Avancement à surveiller","OK")))))))))))</f>
        <v/>
      </c>
      <c r="V78" s="21" t="n"/>
    </row>
    <row r="79" ht="28" customHeight="1">
      <c r="A79" s="20" t="n"/>
      <c r="B79" s="21" t="n"/>
      <c r="C79" s="17">
        <f>IF($A79="","",IF($D79="","",IFERROR(IF(AND($D79&gt;='Paramètres'!$B$4,$D79&lt;'Paramètres'!$B$4+7),"Semaine 1",IF(AND($D79&gt;='Paramètres'!$B$4+7,$D79&lt;'Paramètres'!$B$4+14),"Semaine 2",IF(AND($D79&gt;='Paramètres'!$B$4+14,$D79&lt;'Paramètres'!$B$4+21),"Semaine 3","Hors horizon"))),"Date à vérifier")))</f>
        <v/>
      </c>
      <c r="D79" s="35" t="n"/>
      <c r="E79" s="35" t="n"/>
      <c r="F79" s="20" t="n"/>
      <c r="G79" s="21" t="n"/>
      <c r="H79" s="21" t="n"/>
      <c r="I79" s="21" t="n"/>
      <c r="J79" s="23" t="n"/>
      <c r="K79" s="20" t="n"/>
      <c r="L79" s="23" t="n"/>
      <c r="M79" s="36" t="n"/>
      <c r="N79" s="20" t="n"/>
      <c r="O79" s="20" t="n"/>
      <c r="P79" s="21" t="n"/>
      <c r="Q79" s="20" t="n"/>
      <c r="R79" s="35" t="n"/>
      <c r="S79" s="25" t="n"/>
      <c r="T79" s="11">
        <f>IF($A79="","",IF($D79="","",IFERROR($D79-TODAY(),"")))</f>
        <v/>
      </c>
      <c r="U79" s="8">
        <f>IF($A79="","",IF(OR($D79="",$E79="",$F79="",$G79="",$N79=""),"Données à compléter",IF($E79&lt;$D79,"Dates incohérentes",IF(AND($N79="Terminée",$S79&lt;1),"Avancement/statut incohérent",IF(AND($N79&lt;&gt;"Terminée",$N79&lt;&gt;"Annulée",$E79&lt;TODAY()),"En retard",IF($Q79="Bloquante","Contrainte bloquante",IF(AND($Q79="À lever",$R79=""),"Échéance contrainte manquante",IF(AND($Q79="À lever",$R79&lt;=TODAY()+'Paramètres'!$B$7),"Contrainte à lever",IF($N79="Reportée","À reprogrammer",IF(AND($M79&lt;&gt;"",$M79&gt;'Paramètres'!$B$8),"Coût prévu à vérifier",IF(AND($N79="En cours",$S79&lt;'Paramètres'!$B$6),"Avancement à surveiller","OK")))))))))))</f>
        <v/>
      </c>
      <c r="V79" s="21" t="n"/>
    </row>
    <row r="80" ht="28" customHeight="1">
      <c r="A80" s="20" t="n"/>
      <c r="B80" s="21" t="n"/>
      <c r="C80" s="14">
        <f>IF($A80="","",IF($D80="","",IFERROR(IF(AND($D80&gt;='Paramètres'!$B$4,$D80&lt;'Paramètres'!$B$4+7),"Semaine 1",IF(AND($D80&gt;='Paramètres'!$B$4+7,$D80&lt;'Paramètres'!$B$4+14),"Semaine 2",IF(AND($D80&gt;='Paramètres'!$B$4+14,$D80&lt;'Paramètres'!$B$4+21),"Semaine 3","Hors horizon"))),"Date à vérifier")))</f>
        <v/>
      </c>
      <c r="D80" s="35" t="n"/>
      <c r="E80" s="35" t="n"/>
      <c r="F80" s="20" t="n"/>
      <c r="G80" s="21" t="n"/>
      <c r="H80" s="21" t="n"/>
      <c r="I80" s="21" t="n"/>
      <c r="J80" s="23" t="n"/>
      <c r="K80" s="20" t="n"/>
      <c r="L80" s="23" t="n"/>
      <c r="M80" s="36" t="n"/>
      <c r="N80" s="20" t="n"/>
      <c r="O80" s="20" t="n"/>
      <c r="P80" s="21" t="n"/>
      <c r="Q80" s="20" t="n"/>
      <c r="R80" s="35" t="n"/>
      <c r="S80" s="25" t="n"/>
      <c r="T80" s="7">
        <f>IF($A80="","",IF($D80="","",IFERROR($D80-TODAY(),"")))</f>
        <v/>
      </c>
      <c r="U80" s="6">
        <f>IF($A80="","",IF(OR($D80="",$E80="",$F80="",$G80="",$N80=""),"Données à compléter",IF($E80&lt;$D80,"Dates incohérentes",IF(AND($N80="Terminée",$S80&lt;1),"Avancement/statut incohérent",IF(AND($N80&lt;&gt;"Terminée",$N80&lt;&gt;"Annulée",$E80&lt;TODAY()),"En retard",IF($Q80="Bloquante","Contrainte bloquante",IF(AND($Q80="À lever",$R80=""),"Échéance contrainte manquante",IF(AND($Q80="À lever",$R80&lt;=TODAY()+'Paramètres'!$B$7),"Contrainte à lever",IF($N80="Reportée","À reprogrammer",IF(AND($M80&lt;&gt;"",$M80&gt;'Paramètres'!$B$8),"Coût prévu à vérifier",IF(AND($N80="En cours",$S80&lt;'Paramètres'!$B$6),"Avancement à surveiller","OK")))))))))))</f>
        <v/>
      </c>
      <c r="V80" s="21" t="n"/>
    </row>
    <row r="81" ht="28" customHeight="1">
      <c r="A81" s="20" t="n"/>
      <c r="B81" s="21" t="n"/>
      <c r="C81" s="17">
        <f>IF($A81="","",IF($D81="","",IFERROR(IF(AND($D81&gt;='Paramètres'!$B$4,$D81&lt;'Paramètres'!$B$4+7),"Semaine 1",IF(AND($D81&gt;='Paramètres'!$B$4+7,$D81&lt;'Paramètres'!$B$4+14),"Semaine 2",IF(AND($D81&gt;='Paramètres'!$B$4+14,$D81&lt;'Paramètres'!$B$4+21),"Semaine 3","Hors horizon"))),"Date à vérifier")))</f>
        <v/>
      </c>
      <c r="D81" s="35" t="n"/>
      <c r="E81" s="35" t="n"/>
      <c r="F81" s="20" t="n"/>
      <c r="G81" s="21" t="n"/>
      <c r="H81" s="21" t="n"/>
      <c r="I81" s="21" t="n"/>
      <c r="J81" s="23" t="n"/>
      <c r="K81" s="20" t="n"/>
      <c r="L81" s="23" t="n"/>
      <c r="M81" s="36" t="n"/>
      <c r="N81" s="20" t="n"/>
      <c r="O81" s="20" t="n"/>
      <c r="P81" s="21" t="n"/>
      <c r="Q81" s="20" t="n"/>
      <c r="R81" s="35" t="n"/>
      <c r="S81" s="25" t="n"/>
      <c r="T81" s="11">
        <f>IF($A81="","",IF($D81="","",IFERROR($D81-TODAY(),"")))</f>
        <v/>
      </c>
      <c r="U81" s="8">
        <f>IF($A81="","",IF(OR($D81="",$E81="",$F81="",$G81="",$N81=""),"Données à compléter",IF($E81&lt;$D81,"Dates incohérentes",IF(AND($N81="Terminée",$S81&lt;1),"Avancement/statut incohérent",IF(AND($N81&lt;&gt;"Terminée",$N81&lt;&gt;"Annulée",$E81&lt;TODAY()),"En retard",IF($Q81="Bloquante","Contrainte bloquante",IF(AND($Q81="À lever",$R81=""),"Échéance contrainte manquante",IF(AND($Q81="À lever",$R81&lt;=TODAY()+'Paramètres'!$B$7),"Contrainte à lever",IF($N81="Reportée","À reprogrammer",IF(AND($M81&lt;&gt;"",$M81&gt;'Paramètres'!$B$8),"Coût prévu à vérifier",IF(AND($N81="En cours",$S81&lt;'Paramètres'!$B$6),"Avancement à surveiller","OK")))))))))))</f>
        <v/>
      </c>
      <c r="V81" s="21" t="n"/>
    </row>
    <row r="82" ht="28" customHeight="1">
      <c r="A82" s="20" t="n"/>
      <c r="B82" s="21" t="n"/>
      <c r="C82" s="14">
        <f>IF($A82="","",IF($D82="","",IFERROR(IF(AND($D82&gt;='Paramètres'!$B$4,$D82&lt;'Paramètres'!$B$4+7),"Semaine 1",IF(AND($D82&gt;='Paramètres'!$B$4+7,$D82&lt;'Paramètres'!$B$4+14),"Semaine 2",IF(AND($D82&gt;='Paramètres'!$B$4+14,$D82&lt;'Paramètres'!$B$4+21),"Semaine 3","Hors horizon"))),"Date à vérifier")))</f>
        <v/>
      </c>
      <c r="D82" s="35" t="n"/>
      <c r="E82" s="35" t="n"/>
      <c r="F82" s="20" t="n"/>
      <c r="G82" s="21" t="n"/>
      <c r="H82" s="21" t="n"/>
      <c r="I82" s="21" t="n"/>
      <c r="J82" s="23" t="n"/>
      <c r="K82" s="20" t="n"/>
      <c r="L82" s="23" t="n"/>
      <c r="M82" s="36" t="n"/>
      <c r="N82" s="20" t="n"/>
      <c r="O82" s="20" t="n"/>
      <c r="P82" s="21" t="n"/>
      <c r="Q82" s="20" t="n"/>
      <c r="R82" s="35" t="n"/>
      <c r="S82" s="25" t="n"/>
      <c r="T82" s="7">
        <f>IF($A82="","",IF($D82="","",IFERROR($D82-TODAY(),"")))</f>
        <v/>
      </c>
      <c r="U82" s="6">
        <f>IF($A82="","",IF(OR($D82="",$E82="",$F82="",$G82="",$N82=""),"Données à compléter",IF($E82&lt;$D82,"Dates incohérentes",IF(AND($N82="Terminée",$S82&lt;1),"Avancement/statut incohérent",IF(AND($N82&lt;&gt;"Terminée",$N82&lt;&gt;"Annulée",$E82&lt;TODAY()),"En retard",IF($Q82="Bloquante","Contrainte bloquante",IF(AND($Q82="À lever",$R82=""),"Échéance contrainte manquante",IF(AND($Q82="À lever",$R82&lt;=TODAY()+'Paramètres'!$B$7),"Contrainte à lever",IF($N82="Reportée","À reprogrammer",IF(AND($M82&lt;&gt;"",$M82&gt;'Paramètres'!$B$8),"Coût prévu à vérifier",IF(AND($N82="En cours",$S82&lt;'Paramètres'!$B$6),"Avancement à surveiller","OK")))))))))))</f>
        <v/>
      </c>
      <c r="V82" s="21" t="n"/>
    </row>
    <row r="83" ht="28" customHeight="1">
      <c r="A83" s="20" t="n"/>
      <c r="B83" s="21" t="n"/>
      <c r="C83" s="17">
        <f>IF($A83="","",IF($D83="","",IFERROR(IF(AND($D83&gt;='Paramètres'!$B$4,$D83&lt;'Paramètres'!$B$4+7),"Semaine 1",IF(AND($D83&gt;='Paramètres'!$B$4+7,$D83&lt;'Paramètres'!$B$4+14),"Semaine 2",IF(AND($D83&gt;='Paramètres'!$B$4+14,$D83&lt;'Paramètres'!$B$4+21),"Semaine 3","Hors horizon"))),"Date à vérifier")))</f>
        <v/>
      </c>
      <c r="D83" s="35" t="n"/>
      <c r="E83" s="35" t="n"/>
      <c r="F83" s="20" t="n"/>
      <c r="G83" s="21" t="n"/>
      <c r="H83" s="21" t="n"/>
      <c r="I83" s="21" t="n"/>
      <c r="J83" s="23" t="n"/>
      <c r="K83" s="20" t="n"/>
      <c r="L83" s="23" t="n"/>
      <c r="M83" s="36" t="n"/>
      <c r="N83" s="20" t="n"/>
      <c r="O83" s="20" t="n"/>
      <c r="P83" s="21" t="n"/>
      <c r="Q83" s="20" t="n"/>
      <c r="R83" s="35" t="n"/>
      <c r="S83" s="25" t="n"/>
      <c r="T83" s="11">
        <f>IF($A83="","",IF($D83="","",IFERROR($D83-TODAY(),"")))</f>
        <v/>
      </c>
      <c r="U83" s="8">
        <f>IF($A83="","",IF(OR($D83="",$E83="",$F83="",$G83="",$N83=""),"Données à compléter",IF($E83&lt;$D83,"Dates incohérentes",IF(AND($N83="Terminée",$S83&lt;1),"Avancement/statut incohérent",IF(AND($N83&lt;&gt;"Terminée",$N83&lt;&gt;"Annulée",$E83&lt;TODAY()),"En retard",IF($Q83="Bloquante","Contrainte bloquante",IF(AND($Q83="À lever",$R83=""),"Échéance contrainte manquante",IF(AND($Q83="À lever",$R83&lt;=TODAY()+'Paramètres'!$B$7),"Contrainte à lever",IF($N83="Reportée","À reprogrammer",IF(AND($M83&lt;&gt;"",$M83&gt;'Paramètres'!$B$8),"Coût prévu à vérifier",IF(AND($N83="En cours",$S83&lt;'Paramètres'!$B$6),"Avancement à surveiller","OK")))))))))))</f>
        <v/>
      </c>
      <c r="V83" s="21" t="n"/>
    </row>
    <row r="84" ht="28" customHeight="1">
      <c r="A84" s="20" t="n"/>
      <c r="B84" s="21" t="n"/>
      <c r="C84" s="14">
        <f>IF($A84="","",IF($D84="","",IFERROR(IF(AND($D84&gt;='Paramètres'!$B$4,$D84&lt;'Paramètres'!$B$4+7),"Semaine 1",IF(AND($D84&gt;='Paramètres'!$B$4+7,$D84&lt;'Paramètres'!$B$4+14),"Semaine 2",IF(AND($D84&gt;='Paramètres'!$B$4+14,$D84&lt;'Paramètres'!$B$4+21),"Semaine 3","Hors horizon"))),"Date à vérifier")))</f>
        <v/>
      </c>
      <c r="D84" s="35" t="n"/>
      <c r="E84" s="35" t="n"/>
      <c r="F84" s="20" t="n"/>
      <c r="G84" s="21" t="n"/>
      <c r="H84" s="21" t="n"/>
      <c r="I84" s="21" t="n"/>
      <c r="J84" s="23" t="n"/>
      <c r="K84" s="20" t="n"/>
      <c r="L84" s="23" t="n"/>
      <c r="M84" s="36" t="n"/>
      <c r="N84" s="20" t="n"/>
      <c r="O84" s="20" t="n"/>
      <c r="P84" s="21" t="n"/>
      <c r="Q84" s="20" t="n"/>
      <c r="R84" s="35" t="n"/>
      <c r="S84" s="25" t="n"/>
      <c r="T84" s="7">
        <f>IF($A84="","",IF($D84="","",IFERROR($D84-TODAY(),"")))</f>
        <v/>
      </c>
      <c r="U84" s="6">
        <f>IF($A84="","",IF(OR($D84="",$E84="",$F84="",$G84="",$N84=""),"Données à compléter",IF($E84&lt;$D84,"Dates incohérentes",IF(AND($N84="Terminée",$S84&lt;1),"Avancement/statut incohérent",IF(AND($N84&lt;&gt;"Terminée",$N84&lt;&gt;"Annulée",$E84&lt;TODAY()),"En retard",IF($Q84="Bloquante","Contrainte bloquante",IF(AND($Q84="À lever",$R84=""),"Échéance contrainte manquante",IF(AND($Q84="À lever",$R84&lt;=TODAY()+'Paramètres'!$B$7),"Contrainte à lever",IF($N84="Reportée","À reprogrammer",IF(AND($M84&lt;&gt;"",$M84&gt;'Paramètres'!$B$8),"Coût prévu à vérifier",IF(AND($N84="En cours",$S84&lt;'Paramètres'!$B$6),"Avancement à surveiller","OK")))))))))))</f>
        <v/>
      </c>
      <c r="V84" s="21" t="n"/>
    </row>
    <row r="85" ht="28" customHeight="1">
      <c r="A85" s="20" t="n"/>
      <c r="B85" s="21" t="n"/>
      <c r="C85" s="17">
        <f>IF($A85="","",IF($D85="","",IFERROR(IF(AND($D85&gt;='Paramètres'!$B$4,$D85&lt;'Paramètres'!$B$4+7),"Semaine 1",IF(AND($D85&gt;='Paramètres'!$B$4+7,$D85&lt;'Paramètres'!$B$4+14),"Semaine 2",IF(AND($D85&gt;='Paramètres'!$B$4+14,$D85&lt;'Paramètres'!$B$4+21),"Semaine 3","Hors horizon"))),"Date à vérifier")))</f>
        <v/>
      </c>
      <c r="D85" s="35" t="n"/>
      <c r="E85" s="35" t="n"/>
      <c r="F85" s="20" t="n"/>
      <c r="G85" s="21" t="n"/>
      <c r="H85" s="21" t="n"/>
      <c r="I85" s="21" t="n"/>
      <c r="J85" s="23" t="n"/>
      <c r="K85" s="20" t="n"/>
      <c r="L85" s="23" t="n"/>
      <c r="M85" s="36" t="n"/>
      <c r="N85" s="20" t="n"/>
      <c r="O85" s="20" t="n"/>
      <c r="P85" s="21" t="n"/>
      <c r="Q85" s="20" t="n"/>
      <c r="R85" s="35" t="n"/>
      <c r="S85" s="25" t="n"/>
      <c r="T85" s="11">
        <f>IF($A85="","",IF($D85="","",IFERROR($D85-TODAY(),"")))</f>
        <v/>
      </c>
      <c r="U85" s="8">
        <f>IF($A85="","",IF(OR($D85="",$E85="",$F85="",$G85="",$N85=""),"Données à compléter",IF($E85&lt;$D85,"Dates incohérentes",IF(AND($N85="Terminée",$S85&lt;1),"Avancement/statut incohérent",IF(AND($N85&lt;&gt;"Terminée",$N85&lt;&gt;"Annulée",$E85&lt;TODAY()),"En retard",IF($Q85="Bloquante","Contrainte bloquante",IF(AND($Q85="À lever",$R85=""),"Échéance contrainte manquante",IF(AND($Q85="À lever",$R85&lt;=TODAY()+'Paramètres'!$B$7),"Contrainte à lever",IF($N85="Reportée","À reprogrammer",IF(AND($M85&lt;&gt;"",$M85&gt;'Paramètres'!$B$8),"Coût prévu à vérifier",IF(AND($N85="En cours",$S85&lt;'Paramètres'!$B$6),"Avancement à surveiller","OK")))))))))))</f>
        <v/>
      </c>
      <c r="V85" s="21" t="n"/>
    </row>
    <row r="86" ht="28" customHeight="1">
      <c r="A86" s="20" t="n"/>
      <c r="B86" s="21" t="n"/>
      <c r="C86" s="14">
        <f>IF($A86="","",IF($D86="","",IFERROR(IF(AND($D86&gt;='Paramètres'!$B$4,$D86&lt;'Paramètres'!$B$4+7),"Semaine 1",IF(AND($D86&gt;='Paramètres'!$B$4+7,$D86&lt;'Paramètres'!$B$4+14),"Semaine 2",IF(AND($D86&gt;='Paramètres'!$B$4+14,$D86&lt;'Paramètres'!$B$4+21),"Semaine 3","Hors horizon"))),"Date à vérifier")))</f>
        <v/>
      </c>
      <c r="D86" s="35" t="n"/>
      <c r="E86" s="35" t="n"/>
      <c r="F86" s="20" t="n"/>
      <c r="G86" s="21" t="n"/>
      <c r="H86" s="21" t="n"/>
      <c r="I86" s="21" t="n"/>
      <c r="J86" s="23" t="n"/>
      <c r="K86" s="20" t="n"/>
      <c r="L86" s="23" t="n"/>
      <c r="M86" s="36" t="n"/>
      <c r="N86" s="20" t="n"/>
      <c r="O86" s="20" t="n"/>
      <c r="P86" s="21" t="n"/>
      <c r="Q86" s="20" t="n"/>
      <c r="R86" s="35" t="n"/>
      <c r="S86" s="25" t="n"/>
      <c r="T86" s="7">
        <f>IF($A86="","",IF($D86="","",IFERROR($D86-TODAY(),"")))</f>
        <v/>
      </c>
      <c r="U86" s="6">
        <f>IF($A86="","",IF(OR($D86="",$E86="",$F86="",$G86="",$N86=""),"Données à compléter",IF($E86&lt;$D86,"Dates incohérentes",IF(AND($N86="Terminée",$S86&lt;1),"Avancement/statut incohérent",IF(AND($N86&lt;&gt;"Terminée",$N86&lt;&gt;"Annulée",$E86&lt;TODAY()),"En retard",IF($Q86="Bloquante","Contrainte bloquante",IF(AND($Q86="À lever",$R86=""),"Échéance contrainte manquante",IF(AND($Q86="À lever",$R86&lt;=TODAY()+'Paramètres'!$B$7),"Contrainte à lever",IF($N86="Reportée","À reprogrammer",IF(AND($M86&lt;&gt;"",$M86&gt;'Paramètres'!$B$8),"Coût prévu à vérifier",IF(AND($N86="En cours",$S86&lt;'Paramètres'!$B$6),"Avancement à surveiller","OK")))))))))))</f>
        <v/>
      </c>
      <c r="V86" s="21" t="n"/>
    </row>
    <row r="87" ht="28" customHeight="1">
      <c r="A87" s="20" t="n"/>
      <c r="B87" s="21" t="n"/>
      <c r="C87" s="17">
        <f>IF($A87="","",IF($D87="","",IFERROR(IF(AND($D87&gt;='Paramètres'!$B$4,$D87&lt;'Paramètres'!$B$4+7),"Semaine 1",IF(AND($D87&gt;='Paramètres'!$B$4+7,$D87&lt;'Paramètres'!$B$4+14),"Semaine 2",IF(AND($D87&gt;='Paramètres'!$B$4+14,$D87&lt;'Paramètres'!$B$4+21),"Semaine 3","Hors horizon"))),"Date à vérifier")))</f>
        <v/>
      </c>
      <c r="D87" s="35" t="n"/>
      <c r="E87" s="35" t="n"/>
      <c r="F87" s="20" t="n"/>
      <c r="G87" s="21" t="n"/>
      <c r="H87" s="21" t="n"/>
      <c r="I87" s="21" t="n"/>
      <c r="J87" s="23" t="n"/>
      <c r="K87" s="20" t="n"/>
      <c r="L87" s="23" t="n"/>
      <c r="M87" s="36" t="n"/>
      <c r="N87" s="20" t="n"/>
      <c r="O87" s="20" t="n"/>
      <c r="P87" s="21" t="n"/>
      <c r="Q87" s="20" t="n"/>
      <c r="R87" s="35" t="n"/>
      <c r="S87" s="25" t="n"/>
      <c r="T87" s="11">
        <f>IF($A87="","",IF($D87="","",IFERROR($D87-TODAY(),"")))</f>
        <v/>
      </c>
      <c r="U87" s="8">
        <f>IF($A87="","",IF(OR($D87="",$E87="",$F87="",$G87="",$N87=""),"Données à compléter",IF($E87&lt;$D87,"Dates incohérentes",IF(AND($N87="Terminée",$S87&lt;1),"Avancement/statut incohérent",IF(AND($N87&lt;&gt;"Terminée",$N87&lt;&gt;"Annulée",$E87&lt;TODAY()),"En retard",IF($Q87="Bloquante","Contrainte bloquante",IF(AND($Q87="À lever",$R87=""),"Échéance contrainte manquante",IF(AND($Q87="À lever",$R87&lt;=TODAY()+'Paramètres'!$B$7),"Contrainte à lever",IF($N87="Reportée","À reprogrammer",IF(AND($M87&lt;&gt;"",$M87&gt;'Paramètres'!$B$8),"Coût prévu à vérifier",IF(AND($N87="En cours",$S87&lt;'Paramètres'!$B$6),"Avancement à surveiller","OK")))))))))))</f>
        <v/>
      </c>
      <c r="V87" s="21" t="n"/>
    </row>
    <row r="88" ht="28" customHeight="1">
      <c r="A88" s="20" t="n"/>
      <c r="B88" s="21" t="n"/>
      <c r="C88" s="14">
        <f>IF($A88="","",IF($D88="","",IFERROR(IF(AND($D88&gt;='Paramètres'!$B$4,$D88&lt;'Paramètres'!$B$4+7),"Semaine 1",IF(AND($D88&gt;='Paramètres'!$B$4+7,$D88&lt;'Paramètres'!$B$4+14),"Semaine 2",IF(AND($D88&gt;='Paramètres'!$B$4+14,$D88&lt;'Paramètres'!$B$4+21),"Semaine 3","Hors horizon"))),"Date à vérifier")))</f>
        <v/>
      </c>
      <c r="D88" s="35" t="n"/>
      <c r="E88" s="35" t="n"/>
      <c r="F88" s="20" t="n"/>
      <c r="G88" s="21" t="n"/>
      <c r="H88" s="21" t="n"/>
      <c r="I88" s="21" t="n"/>
      <c r="J88" s="23" t="n"/>
      <c r="K88" s="20" t="n"/>
      <c r="L88" s="23" t="n"/>
      <c r="M88" s="36" t="n"/>
      <c r="N88" s="20" t="n"/>
      <c r="O88" s="20" t="n"/>
      <c r="P88" s="21" t="n"/>
      <c r="Q88" s="20" t="n"/>
      <c r="R88" s="35" t="n"/>
      <c r="S88" s="25" t="n"/>
      <c r="T88" s="7">
        <f>IF($A88="","",IF($D88="","",IFERROR($D88-TODAY(),"")))</f>
        <v/>
      </c>
      <c r="U88" s="6">
        <f>IF($A88="","",IF(OR($D88="",$E88="",$F88="",$G88="",$N88=""),"Données à compléter",IF($E88&lt;$D88,"Dates incohérentes",IF(AND($N88="Terminée",$S88&lt;1),"Avancement/statut incohérent",IF(AND($N88&lt;&gt;"Terminée",$N88&lt;&gt;"Annulée",$E88&lt;TODAY()),"En retard",IF($Q88="Bloquante","Contrainte bloquante",IF(AND($Q88="À lever",$R88=""),"Échéance contrainte manquante",IF(AND($Q88="À lever",$R88&lt;=TODAY()+'Paramètres'!$B$7),"Contrainte à lever",IF($N88="Reportée","À reprogrammer",IF(AND($M88&lt;&gt;"",$M88&gt;'Paramètres'!$B$8),"Coût prévu à vérifier",IF(AND($N88="En cours",$S88&lt;'Paramètres'!$B$6),"Avancement à surveiller","OK")))))))))))</f>
        <v/>
      </c>
      <c r="V88" s="21" t="n"/>
    </row>
    <row r="89" ht="28" customHeight="1">
      <c r="A89" s="20" t="n"/>
      <c r="B89" s="21" t="n"/>
      <c r="C89" s="17">
        <f>IF($A89="","",IF($D89="","",IFERROR(IF(AND($D89&gt;='Paramètres'!$B$4,$D89&lt;'Paramètres'!$B$4+7),"Semaine 1",IF(AND($D89&gt;='Paramètres'!$B$4+7,$D89&lt;'Paramètres'!$B$4+14),"Semaine 2",IF(AND($D89&gt;='Paramètres'!$B$4+14,$D89&lt;'Paramètres'!$B$4+21),"Semaine 3","Hors horizon"))),"Date à vérifier")))</f>
        <v/>
      </c>
      <c r="D89" s="35" t="n"/>
      <c r="E89" s="35" t="n"/>
      <c r="F89" s="20" t="n"/>
      <c r="G89" s="21" t="n"/>
      <c r="H89" s="21" t="n"/>
      <c r="I89" s="21" t="n"/>
      <c r="J89" s="23" t="n"/>
      <c r="K89" s="20" t="n"/>
      <c r="L89" s="23" t="n"/>
      <c r="M89" s="36" t="n"/>
      <c r="N89" s="20" t="n"/>
      <c r="O89" s="20" t="n"/>
      <c r="P89" s="21" t="n"/>
      <c r="Q89" s="20" t="n"/>
      <c r="R89" s="35" t="n"/>
      <c r="S89" s="25" t="n"/>
      <c r="T89" s="11">
        <f>IF($A89="","",IF($D89="","",IFERROR($D89-TODAY(),"")))</f>
        <v/>
      </c>
      <c r="U89" s="8">
        <f>IF($A89="","",IF(OR($D89="",$E89="",$F89="",$G89="",$N89=""),"Données à compléter",IF($E89&lt;$D89,"Dates incohérentes",IF(AND($N89="Terminée",$S89&lt;1),"Avancement/statut incohérent",IF(AND($N89&lt;&gt;"Terminée",$N89&lt;&gt;"Annulée",$E89&lt;TODAY()),"En retard",IF($Q89="Bloquante","Contrainte bloquante",IF(AND($Q89="À lever",$R89=""),"Échéance contrainte manquante",IF(AND($Q89="À lever",$R89&lt;=TODAY()+'Paramètres'!$B$7),"Contrainte à lever",IF($N89="Reportée","À reprogrammer",IF(AND($M89&lt;&gt;"",$M89&gt;'Paramètres'!$B$8),"Coût prévu à vérifier",IF(AND($N89="En cours",$S89&lt;'Paramètres'!$B$6),"Avancement à surveiller","OK")))))))))))</f>
        <v/>
      </c>
      <c r="V89" s="21" t="n"/>
    </row>
    <row r="90" ht="28" customHeight="1">
      <c r="A90" s="20" t="n"/>
      <c r="B90" s="21" t="n"/>
      <c r="C90" s="14">
        <f>IF($A90="","",IF($D90="","",IFERROR(IF(AND($D90&gt;='Paramètres'!$B$4,$D90&lt;'Paramètres'!$B$4+7),"Semaine 1",IF(AND($D90&gt;='Paramètres'!$B$4+7,$D90&lt;'Paramètres'!$B$4+14),"Semaine 2",IF(AND($D90&gt;='Paramètres'!$B$4+14,$D90&lt;'Paramètres'!$B$4+21),"Semaine 3","Hors horizon"))),"Date à vérifier")))</f>
        <v/>
      </c>
      <c r="D90" s="35" t="n"/>
      <c r="E90" s="35" t="n"/>
      <c r="F90" s="20" t="n"/>
      <c r="G90" s="21" t="n"/>
      <c r="H90" s="21" t="n"/>
      <c r="I90" s="21" t="n"/>
      <c r="J90" s="23" t="n"/>
      <c r="K90" s="20" t="n"/>
      <c r="L90" s="23" t="n"/>
      <c r="M90" s="36" t="n"/>
      <c r="N90" s="20" t="n"/>
      <c r="O90" s="20" t="n"/>
      <c r="P90" s="21" t="n"/>
      <c r="Q90" s="20" t="n"/>
      <c r="R90" s="35" t="n"/>
      <c r="S90" s="25" t="n"/>
      <c r="T90" s="7">
        <f>IF($A90="","",IF($D90="","",IFERROR($D90-TODAY(),"")))</f>
        <v/>
      </c>
      <c r="U90" s="6">
        <f>IF($A90="","",IF(OR($D90="",$E90="",$F90="",$G90="",$N90=""),"Données à compléter",IF($E90&lt;$D90,"Dates incohérentes",IF(AND($N90="Terminée",$S90&lt;1),"Avancement/statut incohérent",IF(AND($N90&lt;&gt;"Terminée",$N90&lt;&gt;"Annulée",$E90&lt;TODAY()),"En retard",IF($Q90="Bloquante","Contrainte bloquante",IF(AND($Q90="À lever",$R90=""),"Échéance contrainte manquante",IF(AND($Q90="À lever",$R90&lt;=TODAY()+'Paramètres'!$B$7),"Contrainte à lever",IF($N90="Reportée","À reprogrammer",IF(AND($M90&lt;&gt;"",$M90&gt;'Paramètres'!$B$8),"Coût prévu à vérifier",IF(AND($N90="En cours",$S90&lt;'Paramètres'!$B$6),"Avancement à surveiller","OK")))))))))))</f>
        <v/>
      </c>
      <c r="V90" s="21" t="n"/>
    </row>
    <row r="91" ht="28" customHeight="1">
      <c r="A91" s="20" t="n"/>
      <c r="B91" s="21" t="n"/>
      <c r="C91" s="17">
        <f>IF($A91="","",IF($D91="","",IFERROR(IF(AND($D91&gt;='Paramètres'!$B$4,$D91&lt;'Paramètres'!$B$4+7),"Semaine 1",IF(AND($D91&gt;='Paramètres'!$B$4+7,$D91&lt;'Paramètres'!$B$4+14),"Semaine 2",IF(AND($D91&gt;='Paramètres'!$B$4+14,$D91&lt;'Paramètres'!$B$4+21),"Semaine 3","Hors horizon"))),"Date à vérifier")))</f>
        <v/>
      </c>
      <c r="D91" s="35" t="n"/>
      <c r="E91" s="35" t="n"/>
      <c r="F91" s="20" t="n"/>
      <c r="G91" s="21" t="n"/>
      <c r="H91" s="21" t="n"/>
      <c r="I91" s="21" t="n"/>
      <c r="J91" s="23" t="n"/>
      <c r="K91" s="20" t="n"/>
      <c r="L91" s="23" t="n"/>
      <c r="M91" s="36" t="n"/>
      <c r="N91" s="20" t="n"/>
      <c r="O91" s="20" t="n"/>
      <c r="P91" s="21" t="n"/>
      <c r="Q91" s="20" t="n"/>
      <c r="R91" s="35" t="n"/>
      <c r="S91" s="25" t="n"/>
      <c r="T91" s="11">
        <f>IF($A91="","",IF($D91="","",IFERROR($D91-TODAY(),"")))</f>
        <v/>
      </c>
      <c r="U91" s="8">
        <f>IF($A91="","",IF(OR($D91="",$E91="",$F91="",$G91="",$N91=""),"Données à compléter",IF($E91&lt;$D91,"Dates incohérentes",IF(AND($N91="Terminée",$S91&lt;1),"Avancement/statut incohérent",IF(AND($N91&lt;&gt;"Terminée",$N91&lt;&gt;"Annulée",$E91&lt;TODAY()),"En retard",IF($Q91="Bloquante","Contrainte bloquante",IF(AND($Q91="À lever",$R91=""),"Échéance contrainte manquante",IF(AND($Q91="À lever",$R91&lt;=TODAY()+'Paramètres'!$B$7),"Contrainte à lever",IF($N91="Reportée","À reprogrammer",IF(AND($M91&lt;&gt;"",$M91&gt;'Paramètres'!$B$8),"Coût prévu à vérifier",IF(AND($N91="En cours",$S91&lt;'Paramètres'!$B$6),"Avancement à surveiller","OK")))))))))))</f>
        <v/>
      </c>
      <c r="V91" s="21" t="n"/>
    </row>
    <row r="92" ht="28" customHeight="1">
      <c r="A92" s="20" t="n"/>
      <c r="B92" s="21" t="n"/>
      <c r="C92" s="14">
        <f>IF($A92="","",IF($D92="","",IFERROR(IF(AND($D92&gt;='Paramètres'!$B$4,$D92&lt;'Paramètres'!$B$4+7),"Semaine 1",IF(AND($D92&gt;='Paramètres'!$B$4+7,$D92&lt;'Paramètres'!$B$4+14),"Semaine 2",IF(AND($D92&gt;='Paramètres'!$B$4+14,$D92&lt;'Paramètres'!$B$4+21),"Semaine 3","Hors horizon"))),"Date à vérifier")))</f>
        <v/>
      </c>
      <c r="D92" s="35" t="n"/>
      <c r="E92" s="35" t="n"/>
      <c r="F92" s="20" t="n"/>
      <c r="G92" s="21" t="n"/>
      <c r="H92" s="21" t="n"/>
      <c r="I92" s="21" t="n"/>
      <c r="J92" s="23" t="n"/>
      <c r="K92" s="20" t="n"/>
      <c r="L92" s="23" t="n"/>
      <c r="M92" s="36" t="n"/>
      <c r="N92" s="20" t="n"/>
      <c r="O92" s="20" t="n"/>
      <c r="P92" s="21" t="n"/>
      <c r="Q92" s="20" t="n"/>
      <c r="R92" s="35" t="n"/>
      <c r="S92" s="25" t="n"/>
      <c r="T92" s="7">
        <f>IF($A92="","",IF($D92="","",IFERROR($D92-TODAY(),"")))</f>
        <v/>
      </c>
      <c r="U92" s="6">
        <f>IF($A92="","",IF(OR($D92="",$E92="",$F92="",$G92="",$N92=""),"Données à compléter",IF($E92&lt;$D92,"Dates incohérentes",IF(AND($N92="Terminée",$S92&lt;1),"Avancement/statut incohérent",IF(AND($N92&lt;&gt;"Terminée",$N92&lt;&gt;"Annulée",$E92&lt;TODAY()),"En retard",IF($Q92="Bloquante","Contrainte bloquante",IF(AND($Q92="À lever",$R92=""),"Échéance contrainte manquante",IF(AND($Q92="À lever",$R92&lt;=TODAY()+'Paramètres'!$B$7),"Contrainte à lever",IF($N92="Reportée","À reprogrammer",IF(AND($M92&lt;&gt;"",$M92&gt;'Paramètres'!$B$8),"Coût prévu à vérifier",IF(AND($N92="En cours",$S92&lt;'Paramètres'!$B$6),"Avancement à surveiller","OK")))))))))))</f>
        <v/>
      </c>
      <c r="V92" s="21" t="n"/>
    </row>
    <row r="93" ht="28" customHeight="1">
      <c r="A93" s="20" t="n"/>
      <c r="B93" s="21" t="n"/>
      <c r="C93" s="17">
        <f>IF($A93="","",IF($D93="","",IFERROR(IF(AND($D93&gt;='Paramètres'!$B$4,$D93&lt;'Paramètres'!$B$4+7),"Semaine 1",IF(AND($D93&gt;='Paramètres'!$B$4+7,$D93&lt;'Paramètres'!$B$4+14),"Semaine 2",IF(AND($D93&gt;='Paramètres'!$B$4+14,$D93&lt;'Paramètres'!$B$4+21),"Semaine 3","Hors horizon"))),"Date à vérifier")))</f>
        <v/>
      </c>
      <c r="D93" s="35" t="n"/>
      <c r="E93" s="35" t="n"/>
      <c r="F93" s="20" t="n"/>
      <c r="G93" s="21" t="n"/>
      <c r="H93" s="21" t="n"/>
      <c r="I93" s="21" t="n"/>
      <c r="J93" s="23" t="n"/>
      <c r="K93" s="20" t="n"/>
      <c r="L93" s="23" t="n"/>
      <c r="M93" s="36" t="n"/>
      <c r="N93" s="20" t="n"/>
      <c r="O93" s="20" t="n"/>
      <c r="P93" s="21" t="n"/>
      <c r="Q93" s="20" t="n"/>
      <c r="R93" s="35" t="n"/>
      <c r="S93" s="25" t="n"/>
      <c r="T93" s="11">
        <f>IF($A93="","",IF($D93="","",IFERROR($D93-TODAY(),"")))</f>
        <v/>
      </c>
      <c r="U93" s="8">
        <f>IF($A93="","",IF(OR($D93="",$E93="",$F93="",$G93="",$N93=""),"Données à compléter",IF($E93&lt;$D93,"Dates incohérentes",IF(AND($N93="Terminée",$S93&lt;1),"Avancement/statut incohérent",IF(AND($N93&lt;&gt;"Terminée",$N93&lt;&gt;"Annulée",$E93&lt;TODAY()),"En retard",IF($Q93="Bloquante","Contrainte bloquante",IF(AND($Q93="À lever",$R93=""),"Échéance contrainte manquante",IF(AND($Q93="À lever",$R93&lt;=TODAY()+'Paramètres'!$B$7),"Contrainte à lever",IF($N93="Reportée","À reprogrammer",IF(AND($M93&lt;&gt;"",$M93&gt;'Paramètres'!$B$8),"Coût prévu à vérifier",IF(AND($N93="En cours",$S93&lt;'Paramètres'!$B$6),"Avancement à surveiller","OK")))))))))))</f>
        <v/>
      </c>
      <c r="V93" s="21" t="n"/>
    </row>
    <row r="94" ht="28" customHeight="1">
      <c r="A94" s="20" t="n"/>
      <c r="B94" s="21" t="n"/>
      <c r="C94" s="14">
        <f>IF($A94="","",IF($D94="","",IFERROR(IF(AND($D94&gt;='Paramètres'!$B$4,$D94&lt;'Paramètres'!$B$4+7),"Semaine 1",IF(AND($D94&gt;='Paramètres'!$B$4+7,$D94&lt;'Paramètres'!$B$4+14),"Semaine 2",IF(AND($D94&gt;='Paramètres'!$B$4+14,$D94&lt;'Paramètres'!$B$4+21),"Semaine 3","Hors horizon"))),"Date à vérifier")))</f>
        <v/>
      </c>
      <c r="D94" s="35" t="n"/>
      <c r="E94" s="35" t="n"/>
      <c r="F94" s="20" t="n"/>
      <c r="G94" s="21" t="n"/>
      <c r="H94" s="21" t="n"/>
      <c r="I94" s="21" t="n"/>
      <c r="J94" s="23" t="n"/>
      <c r="K94" s="20" t="n"/>
      <c r="L94" s="23" t="n"/>
      <c r="M94" s="36" t="n"/>
      <c r="N94" s="20" t="n"/>
      <c r="O94" s="20" t="n"/>
      <c r="P94" s="21" t="n"/>
      <c r="Q94" s="20" t="n"/>
      <c r="R94" s="35" t="n"/>
      <c r="S94" s="25" t="n"/>
      <c r="T94" s="7">
        <f>IF($A94="","",IF($D94="","",IFERROR($D94-TODAY(),"")))</f>
        <v/>
      </c>
      <c r="U94" s="6">
        <f>IF($A94="","",IF(OR($D94="",$E94="",$F94="",$G94="",$N94=""),"Données à compléter",IF($E94&lt;$D94,"Dates incohérentes",IF(AND($N94="Terminée",$S94&lt;1),"Avancement/statut incohérent",IF(AND($N94&lt;&gt;"Terminée",$N94&lt;&gt;"Annulée",$E94&lt;TODAY()),"En retard",IF($Q94="Bloquante","Contrainte bloquante",IF(AND($Q94="À lever",$R94=""),"Échéance contrainte manquante",IF(AND($Q94="À lever",$R94&lt;=TODAY()+'Paramètres'!$B$7),"Contrainte à lever",IF($N94="Reportée","À reprogrammer",IF(AND($M94&lt;&gt;"",$M94&gt;'Paramètres'!$B$8),"Coût prévu à vérifier",IF(AND($N94="En cours",$S94&lt;'Paramètres'!$B$6),"Avancement à surveiller","OK")))))))))))</f>
        <v/>
      </c>
      <c r="V94" s="21" t="n"/>
    </row>
    <row r="95" ht="28" customHeight="1">
      <c r="A95" s="20" t="n"/>
      <c r="B95" s="21" t="n"/>
      <c r="C95" s="17">
        <f>IF($A95="","",IF($D95="","",IFERROR(IF(AND($D95&gt;='Paramètres'!$B$4,$D95&lt;'Paramètres'!$B$4+7),"Semaine 1",IF(AND($D95&gt;='Paramètres'!$B$4+7,$D95&lt;'Paramètres'!$B$4+14),"Semaine 2",IF(AND($D95&gt;='Paramètres'!$B$4+14,$D95&lt;'Paramètres'!$B$4+21),"Semaine 3","Hors horizon"))),"Date à vérifier")))</f>
        <v/>
      </c>
      <c r="D95" s="35" t="n"/>
      <c r="E95" s="35" t="n"/>
      <c r="F95" s="20" t="n"/>
      <c r="G95" s="21" t="n"/>
      <c r="H95" s="21" t="n"/>
      <c r="I95" s="21" t="n"/>
      <c r="J95" s="23" t="n"/>
      <c r="K95" s="20" t="n"/>
      <c r="L95" s="23" t="n"/>
      <c r="M95" s="36" t="n"/>
      <c r="N95" s="20" t="n"/>
      <c r="O95" s="20" t="n"/>
      <c r="P95" s="21" t="n"/>
      <c r="Q95" s="20" t="n"/>
      <c r="R95" s="35" t="n"/>
      <c r="S95" s="25" t="n"/>
      <c r="T95" s="11">
        <f>IF($A95="","",IF($D95="","",IFERROR($D95-TODAY(),"")))</f>
        <v/>
      </c>
      <c r="U95" s="8">
        <f>IF($A95="","",IF(OR($D95="",$E95="",$F95="",$G95="",$N95=""),"Données à compléter",IF($E95&lt;$D95,"Dates incohérentes",IF(AND($N95="Terminée",$S95&lt;1),"Avancement/statut incohérent",IF(AND($N95&lt;&gt;"Terminée",$N95&lt;&gt;"Annulée",$E95&lt;TODAY()),"En retard",IF($Q95="Bloquante","Contrainte bloquante",IF(AND($Q95="À lever",$R95=""),"Échéance contrainte manquante",IF(AND($Q95="À lever",$R95&lt;=TODAY()+'Paramètres'!$B$7),"Contrainte à lever",IF($N95="Reportée","À reprogrammer",IF(AND($M95&lt;&gt;"",$M95&gt;'Paramètres'!$B$8),"Coût prévu à vérifier",IF(AND($N95="En cours",$S95&lt;'Paramètres'!$B$6),"Avancement à surveiller","OK")))))))))))</f>
        <v/>
      </c>
      <c r="V95" s="21" t="n"/>
    </row>
    <row r="96" ht="28" customHeight="1">
      <c r="A96" s="20" t="n"/>
      <c r="B96" s="21" t="n"/>
      <c r="C96" s="14">
        <f>IF($A96="","",IF($D96="","",IFERROR(IF(AND($D96&gt;='Paramètres'!$B$4,$D96&lt;'Paramètres'!$B$4+7),"Semaine 1",IF(AND($D96&gt;='Paramètres'!$B$4+7,$D96&lt;'Paramètres'!$B$4+14),"Semaine 2",IF(AND($D96&gt;='Paramètres'!$B$4+14,$D96&lt;'Paramètres'!$B$4+21),"Semaine 3","Hors horizon"))),"Date à vérifier")))</f>
        <v/>
      </c>
      <c r="D96" s="35" t="n"/>
      <c r="E96" s="35" t="n"/>
      <c r="F96" s="20" t="n"/>
      <c r="G96" s="21" t="n"/>
      <c r="H96" s="21" t="n"/>
      <c r="I96" s="21" t="n"/>
      <c r="J96" s="23" t="n"/>
      <c r="K96" s="20" t="n"/>
      <c r="L96" s="23" t="n"/>
      <c r="M96" s="36" t="n"/>
      <c r="N96" s="20" t="n"/>
      <c r="O96" s="20" t="n"/>
      <c r="P96" s="21" t="n"/>
      <c r="Q96" s="20" t="n"/>
      <c r="R96" s="35" t="n"/>
      <c r="S96" s="25" t="n"/>
      <c r="T96" s="7">
        <f>IF($A96="","",IF($D96="","",IFERROR($D96-TODAY(),"")))</f>
        <v/>
      </c>
      <c r="U96" s="6">
        <f>IF($A96="","",IF(OR($D96="",$E96="",$F96="",$G96="",$N96=""),"Données à compléter",IF($E96&lt;$D96,"Dates incohérentes",IF(AND($N96="Terminée",$S96&lt;1),"Avancement/statut incohérent",IF(AND($N96&lt;&gt;"Terminée",$N96&lt;&gt;"Annulée",$E96&lt;TODAY()),"En retard",IF($Q96="Bloquante","Contrainte bloquante",IF(AND($Q96="À lever",$R96=""),"Échéance contrainte manquante",IF(AND($Q96="À lever",$R96&lt;=TODAY()+'Paramètres'!$B$7),"Contrainte à lever",IF($N96="Reportée","À reprogrammer",IF(AND($M96&lt;&gt;"",$M96&gt;'Paramètres'!$B$8),"Coût prévu à vérifier",IF(AND($N96="En cours",$S96&lt;'Paramètres'!$B$6),"Avancement à surveiller","OK")))))))))))</f>
        <v/>
      </c>
      <c r="V96" s="21" t="n"/>
    </row>
    <row r="97" ht="28" customHeight="1">
      <c r="A97" s="20" t="n"/>
      <c r="B97" s="21" t="n"/>
      <c r="C97" s="17">
        <f>IF($A97="","",IF($D97="","",IFERROR(IF(AND($D97&gt;='Paramètres'!$B$4,$D97&lt;'Paramètres'!$B$4+7),"Semaine 1",IF(AND($D97&gt;='Paramètres'!$B$4+7,$D97&lt;'Paramètres'!$B$4+14),"Semaine 2",IF(AND($D97&gt;='Paramètres'!$B$4+14,$D97&lt;'Paramètres'!$B$4+21),"Semaine 3","Hors horizon"))),"Date à vérifier")))</f>
        <v/>
      </c>
      <c r="D97" s="35" t="n"/>
      <c r="E97" s="35" t="n"/>
      <c r="F97" s="20" t="n"/>
      <c r="G97" s="21" t="n"/>
      <c r="H97" s="21" t="n"/>
      <c r="I97" s="21" t="n"/>
      <c r="J97" s="23" t="n"/>
      <c r="K97" s="20" t="n"/>
      <c r="L97" s="23" t="n"/>
      <c r="M97" s="36" t="n"/>
      <c r="N97" s="20" t="n"/>
      <c r="O97" s="20" t="n"/>
      <c r="P97" s="21" t="n"/>
      <c r="Q97" s="20" t="n"/>
      <c r="R97" s="35" t="n"/>
      <c r="S97" s="25" t="n"/>
      <c r="T97" s="11">
        <f>IF($A97="","",IF($D97="","",IFERROR($D97-TODAY(),"")))</f>
        <v/>
      </c>
      <c r="U97" s="8">
        <f>IF($A97="","",IF(OR($D97="",$E97="",$F97="",$G97="",$N97=""),"Données à compléter",IF($E97&lt;$D97,"Dates incohérentes",IF(AND($N97="Terminée",$S97&lt;1),"Avancement/statut incohérent",IF(AND($N97&lt;&gt;"Terminée",$N97&lt;&gt;"Annulée",$E97&lt;TODAY()),"En retard",IF($Q97="Bloquante","Contrainte bloquante",IF(AND($Q97="À lever",$R97=""),"Échéance contrainte manquante",IF(AND($Q97="À lever",$R97&lt;=TODAY()+'Paramètres'!$B$7),"Contrainte à lever",IF($N97="Reportée","À reprogrammer",IF(AND($M97&lt;&gt;"",$M97&gt;'Paramètres'!$B$8),"Coût prévu à vérifier",IF(AND($N97="En cours",$S97&lt;'Paramètres'!$B$6),"Avancement à surveiller","OK")))))))))))</f>
        <v/>
      </c>
      <c r="V97" s="21" t="n"/>
    </row>
    <row r="98" ht="28" customHeight="1">
      <c r="A98" s="20" t="n"/>
      <c r="B98" s="21" t="n"/>
      <c r="C98" s="14">
        <f>IF($A98="","",IF($D98="","",IFERROR(IF(AND($D98&gt;='Paramètres'!$B$4,$D98&lt;'Paramètres'!$B$4+7),"Semaine 1",IF(AND($D98&gt;='Paramètres'!$B$4+7,$D98&lt;'Paramètres'!$B$4+14),"Semaine 2",IF(AND($D98&gt;='Paramètres'!$B$4+14,$D98&lt;'Paramètres'!$B$4+21),"Semaine 3","Hors horizon"))),"Date à vérifier")))</f>
        <v/>
      </c>
      <c r="D98" s="35" t="n"/>
      <c r="E98" s="35" t="n"/>
      <c r="F98" s="20" t="n"/>
      <c r="G98" s="21" t="n"/>
      <c r="H98" s="21" t="n"/>
      <c r="I98" s="21" t="n"/>
      <c r="J98" s="23" t="n"/>
      <c r="K98" s="20" t="n"/>
      <c r="L98" s="23" t="n"/>
      <c r="M98" s="36" t="n"/>
      <c r="N98" s="20" t="n"/>
      <c r="O98" s="20" t="n"/>
      <c r="P98" s="21" t="n"/>
      <c r="Q98" s="20" t="n"/>
      <c r="R98" s="35" t="n"/>
      <c r="S98" s="25" t="n"/>
      <c r="T98" s="7">
        <f>IF($A98="","",IF($D98="","",IFERROR($D98-TODAY(),"")))</f>
        <v/>
      </c>
      <c r="U98" s="6">
        <f>IF($A98="","",IF(OR($D98="",$E98="",$F98="",$G98="",$N98=""),"Données à compléter",IF($E98&lt;$D98,"Dates incohérentes",IF(AND($N98="Terminée",$S98&lt;1),"Avancement/statut incohérent",IF(AND($N98&lt;&gt;"Terminée",$N98&lt;&gt;"Annulée",$E98&lt;TODAY()),"En retard",IF($Q98="Bloquante","Contrainte bloquante",IF(AND($Q98="À lever",$R98=""),"Échéance contrainte manquante",IF(AND($Q98="À lever",$R98&lt;=TODAY()+'Paramètres'!$B$7),"Contrainte à lever",IF($N98="Reportée","À reprogrammer",IF(AND($M98&lt;&gt;"",$M98&gt;'Paramètres'!$B$8),"Coût prévu à vérifier",IF(AND($N98="En cours",$S98&lt;'Paramètres'!$B$6),"Avancement à surveiller","OK")))))))))))</f>
        <v/>
      </c>
      <c r="V98" s="21" t="n"/>
    </row>
    <row r="99" ht="28" customHeight="1">
      <c r="A99" s="20" t="n"/>
      <c r="B99" s="21" t="n"/>
      <c r="C99" s="17">
        <f>IF($A99="","",IF($D99="","",IFERROR(IF(AND($D99&gt;='Paramètres'!$B$4,$D99&lt;'Paramètres'!$B$4+7),"Semaine 1",IF(AND($D99&gt;='Paramètres'!$B$4+7,$D99&lt;'Paramètres'!$B$4+14),"Semaine 2",IF(AND($D99&gt;='Paramètres'!$B$4+14,$D99&lt;'Paramètres'!$B$4+21),"Semaine 3","Hors horizon"))),"Date à vérifier")))</f>
        <v/>
      </c>
      <c r="D99" s="35" t="n"/>
      <c r="E99" s="35" t="n"/>
      <c r="F99" s="20" t="n"/>
      <c r="G99" s="21" t="n"/>
      <c r="H99" s="21" t="n"/>
      <c r="I99" s="21" t="n"/>
      <c r="J99" s="23" t="n"/>
      <c r="K99" s="20" t="n"/>
      <c r="L99" s="23" t="n"/>
      <c r="M99" s="36" t="n"/>
      <c r="N99" s="20" t="n"/>
      <c r="O99" s="20" t="n"/>
      <c r="P99" s="21" t="n"/>
      <c r="Q99" s="20" t="n"/>
      <c r="R99" s="35" t="n"/>
      <c r="S99" s="25" t="n"/>
      <c r="T99" s="11">
        <f>IF($A99="","",IF($D99="","",IFERROR($D99-TODAY(),"")))</f>
        <v/>
      </c>
      <c r="U99" s="8">
        <f>IF($A99="","",IF(OR($D99="",$E99="",$F99="",$G99="",$N99=""),"Données à compléter",IF($E99&lt;$D99,"Dates incohérentes",IF(AND($N99="Terminée",$S99&lt;1),"Avancement/statut incohérent",IF(AND($N99&lt;&gt;"Terminée",$N99&lt;&gt;"Annulée",$E99&lt;TODAY()),"En retard",IF($Q99="Bloquante","Contrainte bloquante",IF(AND($Q99="À lever",$R99=""),"Échéance contrainte manquante",IF(AND($Q99="À lever",$R99&lt;=TODAY()+'Paramètres'!$B$7),"Contrainte à lever",IF($N99="Reportée","À reprogrammer",IF(AND($M99&lt;&gt;"",$M99&gt;'Paramètres'!$B$8),"Coût prévu à vérifier",IF(AND($N99="En cours",$S99&lt;'Paramètres'!$B$6),"Avancement à surveiller","OK")))))))))))</f>
        <v/>
      </c>
      <c r="V99" s="21" t="n"/>
    </row>
    <row r="100" ht="28" customHeight="1">
      <c r="A100" s="20" t="n"/>
      <c r="B100" s="21" t="n"/>
      <c r="C100" s="14">
        <f>IF($A100="","",IF($D100="","",IFERROR(IF(AND($D100&gt;='Paramètres'!$B$4,$D100&lt;'Paramètres'!$B$4+7),"Semaine 1",IF(AND($D100&gt;='Paramètres'!$B$4+7,$D100&lt;'Paramètres'!$B$4+14),"Semaine 2",IF(AND($D100&gt;='Paramètres'!$B$4+14,$D100&lt;'Paramètres'!$B$4+21),"Semaine 3","Hors horizon"))),"Date à vérifier")))</f>
        <v/>
      </c>
      <c r="D100" s="35" t="n"/>
      <c r="E100" s="35" t="n"/>
      <c r="F100" s="20" t="n"/>
      <c r="G100" s="21" t="n"/>
      <c r="H100" s="21" t="n"/>
      <c r="I100" s="21" t="n"/>
      <c r="J100" s="23" t="n"/>
      <c r="K100" s="20" t="n"/>
      <c r="L100" s="23" t="n"/>
      <c r="M100" s="36" t="n"/>
      <c r="N100" s="20" t="n"/>
      <c r="O100" s="20" t="n"/>
      <c r="P100" s="21" t="n"/>
      <c r="Q100" s="20" t="n"/>
      <c r="R100" s="35" t="n"/>
      <c r="S100" s="25" t="n"/>
      <c r="T100" s="7">
        <f>IF($A100="","",IF($D100="","",IFERROR($D100-TODAY(),"")))</f>
        <v/>
      </c>
      <c r="U100" s="6">
        <f>IF($A100="","",IF(OR($D100="",$E100="",$F100="",$G100="",$N100=""),"Données à compléter",IF($E100&lt;$D100,"Dates incohérentes",IF(AND($N100="Terminée",$S100&lt;1),"Avancement/statut incohérent",IF(AND($N100&lt;&gt;"Terminée",$N100&lt;&gt;"Annulée",$E100&lt;TODAY()),"En retard",IF($Q100="Bloquante","Contrainte bloquante",IF(AND($Q100="À lever",$R100=""),"Échéance contrainte manquante",IF(AND($Q100="À lever",$R100&lt;=TODAY()+'Paramètres'!$B$7),"Contrainte à lever",IF($N100="Reportée","À reprogrammer",IF(AND($M100&lt;&gt;"",$M100&gt;'Paramètres'!$B$8),"Coût prévu à vérifier",IF(AND($N100="En cours",$S100&lt;'Paramètres'!$B$6),"Avancement à surveiller","OK")))))))))))</f>
        <v/>
      </c>
      <c r="V100" s="21" t="n"/>
    </row>
    <row r="101" ht="28" customHeight="1">
      <c r="A101" s="20" t="n"/>
      <c r="B101" s="21" t="n"/>
      <c r="C101" s="17">
        <f>IF($A101="","",IF($D101="","",IFERROR(IF(AND($D101&gt;='Paramètres'!$B$4,$D101&lt;'Paramètres'!$B$4+7),"Semaine 1",IF(AND($D101&gt;='Paramètres'!$B$4+7,$D101&lt;'Paramètres'!$B$4+14),"Semaine 2",IF(AND($D101&gt;='Paramètres'!$B$4+14,$D101&lt;'Paramètres'!$B$4+21),"Semaine 3","Hors horizon"))),"Date à vérifier")))</f>
        <v/>
      </c>
      <c r="D101" s="35" t="n"/>
      <c r="E101" s="35" t="n"/>
      <c r="F101" s="20" t="n"/>
      <c r="G101" s="21" t="n"/>
      <c r="H101" s="21" t="n"/>
      <c r="I101" s="21" t="n"/>
      <c r="J101" s="23" t="n"/>
      <c r="K101" s="20" t="n"/>
      <c r="L101" s="23" t="n"/>
      <c r="M101" s="36" t="n"/>
      <c r="N101" s="20" t="n"/>
      <c r="O101" s="20" t="n"/>
      <c r="P101" s="21" t="n"/>
      <c r="Q101" s="20" t="n"/>
      <c r="R101" s="35" t="n"/>
      <c r="S101" s="25" t="n"/>
      <c r="T101" s="11">
        <f>IF($A101="","",IF($D101="","",IFERROR($D101-TODAY(),"")))</f>
        <v/>
      </c>
      <c r="U101" s="8">
        <f>IF($A101="","",IF(OR($D101="",$E101="",$F101="",$G101="",$N101=""),"Données à compléter",IF($E101&lt;$D101,"Dates incohérentes",IF(AND($N101="Terminée",$S101&lt;1),"Avancement/statut incohérent",IF(AND($N101&lt;&gt;"Terminée",$N101&lt;&gt;"Annulée",$E101&lt;TODAY()),"En retard",IF($Q101="Bloquante","Contrainte bloquante",IF(AND($Q101="À lever",$R101=""),"Échéance contrainte manquante",IF(AND($Q101="À lever",$R101&lt;=TODAY()+'Paramètres'!$B$7),"Contrainte à lever",IF($N101="Reportée","À reprogrammer",IF(AND($M101&lt;&gt;"",$M101&gt;'Paramètres'!$B$8),"Coût prévu à vérifier",IF(AND($N101="En cours",$S101&lt;'Paramètres'!$B$6),"Avancement à surveiller","OK")))))))))))</f>
        <v/>
      </c>
      <c r="V101" s="21" t="n"/>
    </row>
    <row r="102" ht="28" customHeight="1">
      <c r="A102" s="20" t="n"/>
      <c r="B102" s="21" t="n"/>
      <c r="C102" s="14">
        <f>IF($A102="","",IF($D102="","",IFERROR(IF(AND($D102&gt;='Paramètres'!$B$4,$D102&lt;'Paramètres'!$B$4+7),"Semaine 1",IF(AND($D102&gt;='Paramètres'!$B$4+7,$D102&lt;'Paramètres'!$B$4+14),"Semaine 2",IF(AND($D102&gt;='Paramètres'!$B$4+14,$D102&lt;'Paramètres'!$B$4+21),"Semaine 3","Hors horizon"))),"Date à vérifier")))</f>
        <v/>
      </c>
      <c r="D102" s="35" t="n"/>
      <c r="E102" s="35" t="n"/>
      <c r="F102" s="20" t="n"/>
      <c r="G102" s="21" t="n"/>
      <c r="H102" s="21" t="n"/>
      <c r="I102" s="21" t="n"/>
      <c r="J102" s="23" t="n"/>
      <c r="K102" s="20" t="n"/>
      <c r="L102" s="23" t="n"/>
      <c r="M102" s="36" t="n"/>
      <c r="N102" s="20" t="n"/>
      <c r="O102" s="20" t="n"/>
      <c r="P102" s="21" t="n"/>
      <c r="Q102" s="20" t="n"/>
      <c r="R102" s="35" t="n"/>
      <c r="S102" s="25" t="n"/>
      <c r="T102" s="7">
        <f>IF($A102="","",IF($D102="","",IFERROR($D102-TODAY(),"")))</f>
        <v/>
      </c>
      <c r="U102" s="6">
        <f>IF($A102="","",IF(OR($D102="",$E102="",$F102="",$G102="",$N102=""),"Données à compléter",IF($E102&lt;$D102,"Dates incohérentes",IF(AND($N102="Terminée",$S102&lt;1),"Avancement/statut incohérent",IF(AND($N102&lt;&gt;"Terminée",$N102&lt;&gt;"Annulée",$E102&lt;TODAY()),"En retard",IF($Q102="Bloquante","Contrainte bloquante",IF(AND($Q102="À lever",$R102=""),"Échéance contrainte manquante",IF(AND($Q102="À lever",$R102&lt;=TODAY()+'Paramètres'!$B$7),"Contrainte à lever",IF($N102="Reportée","À reprogrammer",IF(AND($M102&lt;&gt;"",$M102&gt;'Paramètres'!$B$8),"Coût prévu à vérifier",IF(AND($N102="En cours",$S102&lt;'Paramètres'!$B$6),"Avancement à surveiller","OK")))))))))))</f>
        <v/>
      </c>
      <c r="V102" s="21" t="n"/>
    </row>
    <row r="103" ht="28" customHeight="1">
      <c r="A103" s="20" t="n"/>
      <c r="B103" s="21" t="n"/>
      <c r="C103" s="17">
        <f>IF($A103="","",IF($D103="","",IFERROR(IF(AND($D103&gt;='Paramètres'!$B$4,$D103&lt;'Paramètres'!$B$4+7),"Semaine 1",IF(AND($D103&gt;='Paramètres'!$B$4+7,$D103&lt;'Paramètres'!$B$4+14),"Semaine 2",IF(AND($D103&gt;='Paramètres'!$B$4+14,$D103&lt;'Paramètres'!$B$4+21),"Semaine 3","Hors horizon"))),"Date à vérifier")))</f>
        <v/>
      </c>
      <c r="D103" s="35" t="n"/>
      <c r="E103" s="35" t="n"/>
      <c r="F103" s="20" t="n"/>
      <c r="G103" s="21" t="n"/>
      <c r="H103" s="21" t="n"/>
      <c r="I103" s="21" t="n"/>
      <c r="J103" s="23" t="n"/>
      <c r="K103" s="20" t="n"/>
      <c r="L103" s="23" t="n"/>
      <c r="M103" s="36" t="n"/>
      <c r="N103" s="20" t="n"/>
      <c r="O103" s="20" t="n"/>
      <c r="P103" s="21" t="n"/>
      <c r="Q103" s="20" t="n"/>
      <c r="R103" s="35" t="n"/>
      <c r="S103" s="25" t="n"/>
      <c r="T103" s="11">
        <f>IF($A103="","",IF($D103="","",IFERROR($D103-TODAY(),"")))</f>
        <v/>
      </c>
      <c r="U103" s="8">
        <f>IF($A103="","",IF(OR($D103="",$E103="",$F103="",$G103="",$N103=""),"Données à compléter",IF($E103&lt;$D103,"Dates incohérentes",IF(AND($N103="Terminée",$S103&lt;1),"Avancement/statut incohérent",IF(AND($N103&lt;&gt;"Terminée",$N103&lt;&gt;"Annulée",$E103&lt;TODAY()),"En retard",IF($Q103="Bloquante","Contrainte bloquante",IF(AND($Q103="À lever",$R103=""),"Échéance contrainte manquante",IF(AND($Q103="À lever",$R103&lt;=TODAY()+'Paramètres'!$B$7),"Contrainte à lever",IF($N103="Reportée","À reprogrammer",IF(AND($M103&lt;&gt;"",$M103&gt;'Paramètres'!$B$8),"Coût prévu à vérifier",IF(AND($N103="En cours",$S103&lt;'Paramètres'!$B$6),"Avancement à surveiller","OK")))))))))))</f>
        <v/>
      </c>
      <c r="V103" s="21" t="n"/>
    </row>
    <row r="104" ht="28" customHeight="1">
      <c r="A104" s="20" t="n"/>
      <c r="B104" s="21" t="n"/>
      <c r="C104" s="14">
        <f>IF($A104="","",IF($D104="","",IFERROR(IF(AND($D104&gt;='Paramètres'!$B$4,$D104&lt;'Paramètres'!$B$4+7),"Semaine 1",IF(AND($D104&gt;='Paramètres'!$B$4+7,$D104&lt;'Paramètres'!$B$4+14),"Semaine 2",IF(AND($D104&gt;='Paramètres'!$B$4+14,$D104&lt;'Paramètres'!$B$4+21),"Semaine 3","Hors horizon"))),"Date à vérifier")))</f>
        <v/>
      </c>
      <c r="D104" s="35" t="n"/>
      <c r="E104" s="35" t="n"/>
      <c r="F104" s="20" t="n"/>
      <c r="G104" s="21" t="n"/>
      <c r="H104" s="21" t="n"/>
      <c r="I104" s="21" t="n"/>
      <c r="J104" s="23" t="n"/>
      <c r="K104" s="20" t="n"/>
      <c r="L104" s="23" t="n"/>
      <c r="M104" s="36" t="n"/>
      <c r="N104" s="20" t="n"/>
      <c r="O104" s="20" t="n"/>
      <c r="P104" s="21" t="n"/>
      <c r="Q104" s="20" t="n"/>
      <c r="R104" s="35" t="n"/>
      <c r="S104" s="25" t="n"/>
      <c r="T104" s="7">
        <f>IF($A104="","",IF($D104="","",IFERROR($D104-TODAY(),"")))</f>
        <v/>
      </c>
      <c r="U104" s="6">
        <f>IF($A104="","",IF(OR($D104="",$E104="",$F104="",$G104="",$N104=""),"Données à compléter",IF($E104&lt;$D104,"Dates incohérentes",IF(AND($N104="Terminée",$S104&lt;1),"Avancement/statut incohérent",IF(AND($N104&lt;&gt;"Terminée",$N104&lt;&gt;"Annulée",$E104&lt;TODAY()),"En retard",IF($Q104="Bloquante","Contrainte bloquante",IF(AND($Q104="À lever",$R104=""),"Échéance contrainte manquante",IF(AND($Q104="À lever",$R104&lt;=TODAY()+'Paramètres'!$B$7),"Contrainte à lever",IF($N104="Reportée","À reprogrammer",IF(AND($M104&lt;&gt;"",$M104&gt;'Paramètres'!$B$8),"Coût prévu à vérifier",IF(AND($N104="En cours",$S104&lt;'Paramètres'!$B$6),"Avancement à surveiller","OK")))))))))))</f>
        <v/>
      </c>
      <c r="V104" s="21" t="n"/>
    </row>
    <row r="105" ht="28" customHeight="1">
      <c r="A105" s="20" t="n"/>
      <c r="B105" s="21" t="n"/>
      <c r="C105" s="17">
        <f>IF($A105="","",IF($D105="","",IFERROR(IF(AND($D105&gt;='Paramètres'!$B$4,$D105&lt;'Paramètres'!$B$4+7),"Semaine 1",IF(AND($D105&gt;='Paramètres'!$B$4+7,$D105&lt;'Paramètres'!$B$4+14),"Semaine 2",IF(AND($D105&gt;='Paramètres'!$B$4+14,$D105&lt;'Paramètres'!$B$4+21),"Semaine 3","Hors horizon"))),"Date à vérifier")))</f>
        <v/>
      </c>
      <c r="D105" s="35" t="n"/>
      <c r="E105" s="35" t="n"/>
      <c r="F105" s="20" t="n"/>
      <c r="G105" s="21" t="n"/>
      <c r="H105" s="21" t="n"/>
      <c r="I105" s="21" t="n"/>
      <c r="J105" s="23" t="n"/>
      <c r="K105" s="20" t="n"/>
      <c r="L105" s="23" t="n"/>
      <c r="M105" s="36" t="n"/>
      <c r="N105" s="20" t="n"/>
      <c r="O105" s="20" t="n"/>
      <c r="P105" s="21" t="n"/>
      <c r="Q105" s="20" t="n"/>
      <c r="R105" s="35" t="n"/>
      <c r="S105" s="25" t="n"/>
      <c r="T105" s="11">
        <f>IF($A105="","",IF($D105="","",IFERROR($D105-TODAY(),"")))</f>
        <v/>
      </c>
      <c r="U105" s="8">
        <f>IF($A105="","",IF(OR($D105="",$E105="",$F105="",$G105="",$N105=""),"Données à compléter",IF($E105&lt;$D105,"Dates incohérentes",IF(AND($N105="Terminée",$S105&lt;1),"Avancement/statut incohérent",IF(AND($N105&lt;&gt;"Terminée",$N105&lt;&gt;"Annulée",$E105&lt;TODAY()),"En retard",IF($Q105="Bloquante","Contrainte bloquante",IF(AND($Q105="À lever",$R105=""),"Échéance contrainte manquante",IF(AND($Q105="À lever",$R105&lt;=TODAY()+'Paramètres'!$B$7),"Contrainte à lever",IF($N105="Reportée","À reprogrammer",IF(AND($M105&lt;&gt;"",$M105&gt;'Paramètres'!$B$8),"Coût prévu à vérifier",IF(AND($N105="En cours",$S105&lt;'Paramètres'!$B$6),"Avancement à surveiller","OK")))))))))))</f>
        <v/>
      </c>
      <c r="V105" s="21" t="n"/>
    </row>
  </sheetData>
  <autoFilter ref="A5:V105"/>
  <mergeCells count="1">
    <mergeCell ref="A1:V1"/>
  </mergeCells>
  <conditionalFormatting sqref="U6:U105">
    <cfRule type="expression" priority="1" dxfId="1">
      <formula>$U6="OK"</formula>
    </cfRule>
    <cfRule type="expression" priority="2" dxfId="0">
      <formula>AND($U6&lt;&gt;"",$U6&lt;&gt;"OK")</formula>
    </cfRule>
  </conditionalFormatting>
  <conditionalFormatting sqref="A6:A105">
    <cfRule type="expression" priority="3" dxfId="0">
      <formula>AND($A6&lt;&gt;"",COUNTIF($A$6:$A$105,$A6)&gt;1)</formula>
    </cfRule>
  </conditionalFormatting>
  <dataValidations count="11">
    <dataValidation sqref="N6:N105" showErrorMessage="1" showInputMessage="1" allowBlank="1" errorTitle="Statut non valide" error="Choisir un statut dans la liste." type="list">
      <formula1>'Paramètres'!$E$4:$E$9</formula1>
    </dataValidation>
    <dataValidation sqref="F6:F105" showErrorMessage="1" showInputMessage="1" allowBlank="1" errorTitle="Lot non valide" error="Choisir un lot dans la liste." type="list">
      <formula1>'Paramètres'!$F$4:$F$10</formula1>
    </dataValidation>
    <dataValidation sqref="O6:O105" showErrorMessage="1" showInputMessage="1" allowBlank="1" errorTitle="Priorité non valide" error="Choisir une priorité dans la liste." type="list">
      <formula1>'Paramètres'!$G$4:$G$6</formula1>
    </dataValidation>
    <dataValidation sqref="Q6:Q105" showErrorMessage="1" showInputMessage="1" allowBlank="1" errorTitle="État non valide" error="Choisir un état de contrainte dans la liste." type="list">
      <formula1>'Paramètres'!$H$4:$H$7</formula1>
    </dataValidation>
    <dataValidation sqref="K6:K105" showErrorMessage="1" showInputMessage="1" allowBlank="1" errorTitle="Unité non valide" error="Choisir une unité dans la liste." type="list">
      <formula1>'Paramètres'!$I$4:$I$11</formula1>
    </dataValidation>
    <dataValidation sqref="D6:D105 R6:R105" showErrorMessage="1" showInputMessage="1" allowBlank="1" errorTitle="Date non valide" error="Saisir une date comprise dans la période autorisée." type="date" operator="between">
      <formula1>DATE(YEAR(TODAY())-1,1,1)</formula1>
      <formula2>DATE(YEAR(TODAY())+2,12,31)</formula2>
    </dataValidation>
    <dataValidation sqref="E6:E105" showErrorMessage="1" showInputMessage="1" allowBlank="1" errorTitle="Période incohérente" error="La date de fin doit être égale ou postérieure à la date de début." type="custom">
      <formula1>=OR(E6="",AND(ISNUMBER(E6),ISNUMBER(D6),E6&gt;=D6,E6&lt;=DATE(YEAR(TODAY())+2,12,31)))</formula1>
    </dataValidation>
    <dataValidation sqref="J6:J105" showErrorMessage="1" showInputMessage="1" allowBlank="1" errorTitle="Quantité non valide" error="Saisir une quantité positive inférieure ou égale à 100 000." type="decimal" operator="between">
      <formula1>0</formula1>
      <formula2>100000</formula2>
    </dataValidation>
    <dataValidation sqref="L6:L105" showErrorMessage="1" showInputMessage="1" allowBlank="1" errorTitle="Charge non valide" error="Saisir une charge positive inférieure ou égale à 10 000 heures." type="decimal" operator="between">
      <formula1>0</formula1>
      <formula2>10000</formula2>
    </dataValidation>
    <dataValidation sqref="M6:M105" showErrorMessage="1" showInputMessage="1" allowBlank="1" errorTitle="Montant non valide" error="Saisir un montant positif." type="decimal" operator="between">
      <formula1>0</formula1>
      <formula2>10000000</formula2>
    </dataValidation>
    <dataValidation sqref="S6:S105" showErrorMessage="1" showInputMessage="1" allowBlank="1" errorTitle="Avancement non valide" error="Saisir un avancement compris entre 0 % et 100 %." type="decimal" operator="between">
      <formula1>0</formula1>
      <formula2>1</formula2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tabColor rgb="00A84F2A"/>
    <outlinePr summaryBelow="1" summaryRight="1"/>
    <pageSetUpPr/>
  </sheetPr>
  <dimension ref="A1:I11"/>
  <sheetViews>
    <sheetView showGridLines="0" zoomScale="9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58" customWidth="1" min="3" max="3"/>
    <col width="3" customWidth="1" min="4" max="4"/>
    <col width="24" customWidth="1" min="5" max="5"/>
    <col width="25" customWidth="1" min="6" max="6"/>
    <col width="16" customWidth="1" min="7" max="7"/>
    <col width="25" customWidth="1" min="8" max="8"/>
    <col width="15" customWidth="1" min="9" max="9"/>
  </cols>
  <sheetData>
    <row r="1" ht="28" customHeight="1">
      <c r="A1" s="1" t="inlineStr">
        <is>
          <t>Paramètres du planning à trois semaines</t>
        </is>
      </c>
    </row>
    <row r="2" ht="30" customHeight="1">
      <c r="A2" s="2" t="inlineStr">
        <is>
          <t>Les cellules jaunes sont modifiables. Les seuils sont indicatifs et doivent être adaptés à l’organisation du chantier fictif.</t>
        </is>
      </c>
    </row>
    <row r="3" ht="24" customHeight="1">
      <c r="A3" s="13" t="inlineStr">
        <is>
          <t>Paramètre</t>
        </is>
      </c>
      <c r="B3" s="13" t="inlineStr">
        <is>
          <t>Valeur</t>
        </is>
      </c>
      <c r="C3" s="13" t="inlineStr">
        <is>
          <t>Utilisation</t>
        </is>
      </c>
      <c r="E3" s="13" t="inlineStr">
        <is>
          <t>Statuts stables</t>
        </is>
      </c>
      <c r="F3" s="13" t="inlineStr">
        <is>
          <t>Lots</t>
        </is>
      </c>
      <c r="G3" s="13" t="inlineStr">
        <is>
          <t>Priorités</t>
        </is>
      </c>
      <c r="H3" s="13" t="inlineStr">
        <is>
          <t>États de contrainte</t>
        </is>
      </c>
      <c r="I3" s="13" t="inlineStr">
        <is>
          <t>Unités</t>
        </is>
      </c>
    </row>
    <row r="4" ht="24" customHeight="1">
      <c r="A4" s="6" t="inlineStr">
        <is>
          <t>Date de début du cycle</t>
        </is>
      </c>
      <c r="B4" s="35" t="n">
        <v>46272</v>
      </c>
      <c r="C4" s="6" t="inlineStr">
        <is>
          <t>Premier lundi de la période glissante de 21 jours.</t>
        </is>
      </c>
      <c r="E4" s="14" t="inlineStr">
        <is>
          <t>À planifier</t>
        </is>
      </c>
      <c r="F4" s="20" t="inlineStr">
        <is>
          <t>Gros œuvre</t>
        </is>
      </c>
      <c r="G4" s="20" t="inlineStr">
        <is>
          <t>Haute</t>
        </is>
      </c>
      <c r="H4" s="14" t="inlineStr">
        <is>
          <t>Aucune</t>
        </is>
      </c>
      <c r="I4" s="20" t="inlineStr">
        <is>
          <t>h</t>
        </is>
      </c>
    </row>
    <row r="5" ht="24" customHeight="1">
      <c r="A5" s="8" t="inlineStr">
        <is>
          <t>Capacité hebdomadaire chantier (h)</t>
        </is>
      </c>
      <c r="B5" s="26" t="n">
        <v>100</v>
      </c>
      <c r="C5" s="8" t="inlineStr">
        <is>
          <t>Capacité indicative comparée à la charge prévue de chaque semaine.</t>
        </is>
      </c>
      <c r="E5" s="17" t="inlineStr">
        <is>
          <t>Confirmée</t>
        </is>
      </c>
      <c r="F5" s="20" t="inlineStr">
        <is>
          <t>Second œuvre</t>
        </is>
      </c>
      <c r="G5" s="20" t="inlineStr">
        <is>
          <t>Normale</t>
        </is>
      </c>
      <c r="H5" s="17" t="inlineStr">
        <is>
          <t>À lever</t>
        </is>
      </c>
      <c r="I5" s="20" t="inlineStr">
        <is>
          <t>j</t>
        </is>
      </c>
    </row>
    <row r="6" ht="24" customHeight="1">
      <c r="A6" s="6" t="inlineStr">
        <is>
          <t>Seuil indicatif d’avancement</t>
        </is>
      </c>
      <c r="B6" s="27" t="n">
        <v>0.5</v>
      </c>
      <c r="C6" s="6" t="inlineStr">
        <is>
          <t>Alerte pour une tâche en cours dont l’avancement est inférieur au seuil.</t>
        </is>
      </c>
      <c r="E6" s="14" t="inlineStr">
        <is>
          <t>En cours</t>
        </is>
      </c>
      <c r="F6" s="20" t="inlineStr">
        <is>
          <t>Lots techniques</t>
        </is>
      </c>
      <c r="G6" s="20" t="inlineStr">
        <is>
          <t>Basse</t>
        </is>
      </c>
      <c r="H6" s="14" t="inlineStr">
        <is>
          <t>Levée</t>
        </is>
      </c>
      <c r="I6" s="20" t="inlineStr">
        <is>
          <t>u</t>
        </is>
      </c>
    </row>
    <row r="7" ht="24" customHeight="1">
      <c r="A7" s="8" t="inlineStr">
        <is>
          <t>Préavis d’alerte contrainte (jours)</t>
        </is>
      </c>
      <c r="B7" s="28" t="n">
        <v>3</v>
      </c>
      <c r="C7" s="8" t="inlineStr">
        <is>
          <t>Nombre de jours avant l’échéance de levée déclenchant une alerte.</t>
        </is>
      </c>
      <c r="E7" s="17" t="inlineStr">
        <is>
          <t>Terminée</t>
        </is>
      </c>
      <c r="F7" s="20" t="inlineStr">
        <is>
          <t>Finitions</t>
        </is>
      </c>
      <c r="G7" s="17" t="n"/>
      <c r="H7" s="17" t="inlineStr">
        <is>
          <t>Bloquante</t>
        </is>
      </c>
      <c r="I7" s="20" t="inlineStr">
        <is>
          <t>kg</t>
        </is>
      </c>
    </row>
    <row r="8" ht="24" customHeight="1">
      <c r="A8" s="6" t="inlineStr">
        <is>
          <t>Seuil indicatif de coût par tâche (€)</t>
        </is>
      </c>
      <c r="B8" s="37" t="n">
        <v>20000</v>
      </c>
      <c r="C8" s="6" t="inlineStr">
        <is>
          <t>Montant au-delà duquel le coût prévu d’une ligne doit être vérifié.</t>
        </is>
      </c>
      <c r="E8" s="14" t="inlineStr">
        <is>
          <t>Reportée</t>
        </is>
      </c>
      <c r="F8" s="20" t="inlineStr">
        <is>
          <t>Logistique</t>
        </is>
      </c>
      <c r="G8" s="14" t="n"/>
      <c r="H8" s="14" t="n"/>
      <c r="I8" s="20" t="inlineStr">
        <is>
          <t>m²</t>
        </is>
      </c>
    </row>
    <row r="9" ht="24" customHeight="1">
      <c r="E9" s="17" t="inlineStr">
        <is>
          <t>Annulée</t>
        </is>
      </c>
      <c r="F9" s="20" t="inlineStr">
        <is>
          <t>Études d’exécution</t>
        </is>
      </c>
      <c r="G9" s="17" t="n"/>
      <c r="H9" s="17" t="n"/>
      <c r="I9" s="20" t="inlineStr">
        <is>
          <t>ml</t>
        </is>
      </c>
    </row>
    <row r="10" ht="24" customHeight="1">
      <c r="E10" s="14" t="n"/>
      <c r="F10" s="20" t="inlineStr">
        <is>
          <t>Installation de chantier</t>
        </is>
      </c>
      <c r="G10" s="14" t="n"/>
      <c r="H10" s="14" t="n"/>
      <c r="I10" s="20" t="inlineStr">
        <is>
          <t>m³</t>
        </is>
      </c>
    </row>
    <row r="11" ht="24" customHeight="1">
      <c r="E11" s="30" t="inlineStr">
        <is>
          <t>Conserver les libellés des statuts.</t>
        </is>
      </c>
      <c r="F11" s="17" t="n"/>
      <c r="G11" s="17" t="n"/>
      <c r="H11" s="30" t="inlineStr">
        <is>
          <t>Conserver les libellés des états.</t>
        </is>
      </c>
      <c r="I11" s="20" t="inlineStr">
        <is>
          <t>forfait</t>
        </is>
      </c>
    </row>
  </sheetData>
  <mergeCells count="1">
    <mergeCell ref="A1:I1"/>
  </mergeCells>
  <dataValidations count="5">
    <dataValidation sqref="B4" showErrorMessage="1" showInputMessage="1" allowBlank="0" errorTitle="Date non valide" error="Saisir une date comprise dans la période autorisée." type="date" operator="between">
      <formula1>DATE(YEAR(TODAY())-1,1,1)</formula1>
      <formula2>DATE(YEAR(TODAY())+2,12,31)</formula2>
    </dataValidation>
    <dataValidation sqref="B5" showErrorMessage="1" showInputMessage="1" allowBlank="0" errorTitle="Capacité non valide" error="Saisir une capacité comprise entre 1 et 10 000 heures." type="decimal" operator="between">
      <formula1>1</formula1>
      <formula2>10000</formula2>
    </dataValidation>
    <dataValidation sqref="B6" showErrorMessage="1" showInputMessage="1" allowBlank="0" errorTitle="Taux non valide" error="Saisir un taux compris entre 0 % et 100 %." type="decimal" operator="between">
      <formula1>0</formula1>
      <formula2>1</formula2>
    </dataValidation>
    <dataValidation sqref="B7" showErrorMessage="1" showInputMessage="1" allowBlank="0" errorTitle="Préavis non valide" error="Saisir un nombre entier compris entre 0 et 30 jours." type="whole" operator="between">
      <formula1>0</formula1>
      <formula2>30</formula2>
    </dataValidation>
    <dataValidation sqref="B8" showErrorMessage="1" showInputMessage="1" allowBlank="0" errorTitle="Montant non valide" error="Saisir un montant positif." type="decimal" operator="between">
      <formula1>0</formula1>
      <formula2>10000000</formula2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tabColor rgb="00C9CED2"/>
    <outlinePr summaryBelow="1" summaryRight="1"/>
    <pageSetUpPr/>
  </sheetPr>
  <dimension ref="A1:F12"/>
  <sheetViews>
    <sheetView showGridLines="0" zoomScale="9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2" customWidth="1" min="1" max="1"/>
    <col width="112" customWidth="1" min="2" max="2"/>
    <col width="3" customWidth="1" min="3" max="3"/>
    <col width="3" customWidth="1" min="4" max="4"/>
    <col width="3" customWidth="1" min="5" max="5"/>
    <col width="3" customWidth="1" min="6" max="6"/>
  </cols>
  <sheetData>
    <row r="1" ht="28" customHeight="1">
      <c r="A1" s="1" t="inlineStr">
        <is>
          <t>Instructions d’utilisation</t>
        </is>
      </c>
    </row>
    <row r="2" ht="32" customHeight="1">
      <c r="A2" s="2" t="inlineStr">
        <is>
          <t>Ce classeur est un support de décision opérationnelle à court terme, sans macro, synchronisation, certification ni fonction d’ERP.</t>
        </is>
      </c>
    </row>
    <row r="3">
      <c r="A3" s="13" t="inlineStr">
        <is>
          <t>Étape</t>
        </is>
      </c>
      <c r="B3" s="13" t="inlineStr">
        <is>
          <t>Consigne</t>
        </is>
      </c>
    </row>
    <row r="4" ht="42" customHeight="1">
      <c r="A4" s="14" t="inlineStr">
        <is>
          <t>1</t>
        </is>
      </c>
      <c r="B4" s="6" t="inlineStr">
        <is>
          <t>Régler dans Paramètres la date de début, la capacité, le seuil d’avancement, le préavis de contrainte et le seuil indicatif de coût.</t>
        </is>
      </c>
    </row>
    <row r="5" ht="42" customHeight="1">
      <c r="A5" s="17" t="inlineStr">
        <is>
          <t>2</t>
        </is>
      </c>
      <c r="B5" s="8" t="inlineStr">
        <is>
          <t>Dans Planning 3 semaines, remplir les cellules jaunes sans effacer les formules des colonnes C, T et U.</t>
        </is>
      </c>
    </row>
    <row r="6" ht="42" customHeight="1">
      <c r="A6" s="14" t="inlineStr">
        <is>
          <t>3</t>
        </is>
      </c>
      <c r="B6" s="6" t="inlineStr">
        <is>
          <t>La semaine est calculée depuis la date de début D : jours 1 à 7, 8 à 14 et 15 à 21. Une date extérieure est signalée Hors horizon.</t>
        </is>
      </c>
    </row>
    <row r="7" ht="42" customHeight="1">
      <c r="A7" s="17" t="inlineStr">
        <is>
          <t>4</t>
        </is>
      </c>
      <c r="B7" s="8" t="inlineStr">
        <is>
          <t>Le retard utilise la date de fin E et le statut N. Les contraintes utilisent les colonnes Q et R. L’avancement provient de S.</t>
        </is>
      </c>
    </row>
    <row r="8" ht="42" customHeight="1">
      <c r="A8" s="14" t="inlineStr">
        <is>
          <t>5</t>
        </is>
      </c>
      <c r="B8" s="6" t="inlineStr">
        <is>
          <t>Les charges de Synthèse proviennent de L, les coûts de M et l’écart hebdomadaire correspond à la charge prévue moins la capacité paramétrée.</t>
        </is>
      </c>
    </row>
    <row r="9" ht="42" customHeight="1">
      <c r="A9" s="17" t="inlineStr">
        <is>
          <t>6</t>
        </is>
      </c>
      <c r="B9" s="8" t="inlineStr">
        <is>
          <t>Le taux de réalisation correspond aux tâches Terminées divisées par les engagements de l’horizon ; la division reste vide en l’absence de base.</t>
        </is>
      </c>
    </row>
    <row r="10" ht="42" customHeight="1">
      <c r="A10" s="14" t="inlineStr">
        <is>
          <t>7</t>
        </is>
      </c>
      <c r="B10" s="6" t="inlineStr">
        <is>
          <t>Filtrer la colonne U pour traiter les retards, contraintes, reports, incohérences ou dépassements du seuil indicatif.</t>
        </is>
      </c>
    </row>
    <row r="11" ht="42" customHeight="1">
      <c r="A11" s="17" t="inlineStr">
        <is>
          <t>8</t>
        </is>
      </c>
      <c r="B11" s="8" t="inlineStr">
        <is>
          <t>Les formules sont préparées des lignes 6 à 105, notamment sur les lignes 6, 55 et 105. Lorsque l’ID A est vide, les résultats calculés restent visuellement vides.</t>
        </is>
      </c>
    </row>
    <row r="12" ht="42" customHeight="1">
      <c r="A12" s="14" t="inlineStr">
        <is>
          <t>9</t>
        </is>
      </c>
      <c r="B12" s="6" t="inlineStr">
        <is>
          <t>Tous les chantiers, personnes et sociétés d’exemple sont fictifs. Adapter les valeurs au contexte réel sans considérer ce fichier comme un document officiel.</t>
        </is>
      </c>
    </row>
  </sheetData>
  <mergeCells count="1"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Générateur openpyxl</dc:creator>
  <dc:title xmlns:dc="http://purl.org/dc/elements/1.1/">Planning à trois semaines chantier Excel</dc:title>
  <dc:description xmlns:dc="http://purl.org/dc/elements/1.1/">Tableau glissant de tâches, engagements, contraintes, reports et alertes pour une opération de démonstration entièrement fictive.</dc:description>
  <dc:subject xmlns:dc="http://purl.org/dc/elements/1.1/">Pilotage opérationnel à trois semaines d’un chantier fictif</dc:subject>
  <dcterms:created xmlns:dcterms="http://purl.org/dc/terms/" xmlns:xsi="http://www.w3.org/2001/XMLSchema-instance" xsi:type="dcterms:W3CDTF">2026-09-07T01:43:14Z</dcterms:created>
  <dcterms:modified xmlns:dcterms="http://purl.org/dc/terms/" xmlns:xsi="http://www.w3.org/2001/XMLSchema-instance" xsi:type="dcterms:W3CDTF">2026-09-07T01:43:14Z</dcterms:modified>
</cp:coreProperties>
</file>