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Planning_zones" sheetId="3" state="visible" r:id="rId3"/>
    <sheet xmlns:r="http://schemas.openxmlformats.org/officeDocument/2006/relationships" name="Vue_hebdomadaire" sheetId="4" state="visible" r:id="rId4"/>
  </sheets>
  <definedNames>
    <definedName name="_xlnm._FilterDatabase" localSheetId="1" hidden="1">'Paramètres'!$A$7:$Q$107</definedName>
    <definedName name="_xlnm._FilterDatabase" localSheetId="2" hidden="1">'Planning_zones'!$A$4:$U$154</definedName>
    <definedName name="_xlnm._FilterDatabase" localSheetId="3" hidden="1">'Vue_hebdomadaire'!$A$4:$BA$104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9636E"/>
      <sz val="9"/>
    </font>
    <font>
      <name val="Aptos"/>
      <b val="1"/>
      <color rgb="00FFFFFF"/>
      <sz val="10"/>
    </font>
    <font>
      <name val="Aptos"/>
      <b val="1"/>
      <color rgb="001F2933"/>
      <sz val="10"/>
    </font>
    <font>
      <name val="Aptos Display"/>
      <b val="1"/>
      <color rgb="00132238"/>
      <sz val="14"/>
    </font>
    <font>
      <name val="Aptos"/>
      <color rgb="001F2933"/>
      <sz val="10"/>
    </font>
    <font>
      <name val="Aptos"/>
      <color rgb="0059636E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E7E9EB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164" fontId="4" fillId="7" borderId="1" applyAlignment="1" applyProtection="1" pivotButton="0" quotePrefix="0" xfId="0">
      <alignment horizontal="center" vertical="center"/>
      <protection locked="0" hidden="0"/>
    </xf>
    <xf numFmtId="1" fontId="4" fillId="7" borderId="1" applyAlignment="1" applyProtection="1" pivotButton="0" quotePrefix="0" xfId="0">
      <alignment horizontal="center" vertical="center"/>
      <protection locked="0" hidden="0"/>
    </xf>
    <xf numFmtId="0" fontId="6" fillId="7" borderId="1" applyAlignment="1" applyProtection="1" pivotButton="0" quotePrefix="0" xfId="0">
      <alignment horizontal="left" vertical="center"/>
      <protection locked="0" hidden="0"/>
    </xf>
    <xf numFmtId="0" fontId="6" fillId="7" borderId="1" applyAlignment="1" applyProtection="1" pivotButton="0" quotePrefix="0" xfId="0">
      <alignment horizontal="left" vertical="top" wrapText="1"/>
      <protection locked="0" hidden="0"/>
    </xf>
    <xf numFmtId="0" fontId="6" fillId="7" borderId="1" applyAlignment="1" applyProtection="1" pivotButton="0" quotePrefix="0" xfId="0">
      <alignment horizontal="center" vertical="center"/>
      <protection locked="0" hidden="0"/>
    </xf>
    <xf numFmtId="164" fontId="6" fillId="7" borderId="1" applyAlignment="1" applyProtection="1" pivotButton="0" quotePrefix="0" xfId="0">
      <alignment horizontal="center" vertical="center"/>
      <protection locked="0" hidden="0"/>
    </xf>
    <xf numFmtId="1" fontId="7" fillId="4" borderId="1" applyAlignment="1" pivotButton="0" quotePrefix="0" xfId="0">
      <alignment horizontal="center" vertical="center"/>
    </xf>
    <xf numFmtId="9" fontId="6" fillId="7" borderId="1" applyAlignment="1" applyProtection="1" pivotButton="0" quotePrefix="0" xfId="0">
      <alignment horizontal="center" vertical="center"/>
      <protection locked="0" hidden="0"/>
    </xf>
    <xf numFmtId="164" fontId="7" fillId="4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7">
    <dxf>
      <font>
        <name val="Aptos"/>
        <color rgb="0059636E"/>
        <sz val="10"/>
      </font>
      <fill>
        <patternFill patternType="solid">
          <fgColor rgb="00D9D9D9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1F2933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Zones" displayName="tZones" ref="A7:F107" headerRowCount="1">
  <autoFilter ref="A7:F107"/>
  <tableColumns count="6">
    <tableColumn id="1" name="Zone"/>
    <tableColumn id="2" name="Libellé"/>
    <tableColumn id="3" name="Ordre d’affichage"/>
    <tableColumn id="4" name="Début disponibilité"/>
    <tableColumn id="5" name="Fin disponibilité"/>
    <tableColumn id="6" name="Coactivité autorisée"/>
  </tableColumns>
</table>
</file>

<file path=xl/tables/table2.xml><?xml version="1.0" encoding="utf-8"?>
<table xmlns="http://schemas.openxmlformats.org/spreadsheetml/2006/main" id="2" name="tEquipes" displayName="tEquipes" ref="H7:H107" headerRowCount="1">
  <autoFilter ref="H7:H107"/>
  <tableColumns count="1">
    <tableColumn id="8" name="Équipe"/>
  </tableColumns>
</table>
</file>

<file path=xl/tables/table3.xml><?xml version="1.0" encoding="utf-8"?>
<table xmlns="http://schemas.openxmlformats.org/spreadsheetml/2006/main" id="3" name="tLots" displayName="tLots" ref="J7:J107" headerRowCount="1">
  <autoFilter ref="J7:J107"/>
  <tableColumns count="1">
    <tableColumn id="10" name="Lot"/>
  </tableColumns>
</table>
</file>

<file path=xl/tables/table4.xml><?xml version="1.0" encoding="utf-8"?>
<table xmlns="http://schemas.openxmlformats.org/spreadsheetml/2006/main" id="4" name="tStatuts" displayName="tStatuts" ref="L7:L107" headerRowCount="1">
  <autoFilter ref="L7:L107"/>
  <tableColumns count="1">
    <tableColumn id="12" name="Statut"/>
  </tableColumns>
</table>
</file>

<file path=xl/tables/table5.xml><?xml version="1.0" encoding="utf-8"?>
<table xmlns="http://schemas.openxmlformats.org/spreadsheetml/2006/main" id="5" name="tPriorites" displayName="tPriorites" ref="N7:N107" headerRowCount="1">
  <autoFilter ref="N7:N107"/>
  <tableColumns count="1">
    <tableColumn id="14" name="Priorité"/>
  </tableColumns>
</table>
</file>

<file path=xl/tables/table6.xml><?xml version="1.0" encoding="utf-8"?>
<table xmlns="http://schemas.openxmlformats.org/spreadsheetml/2006/main" id="6" name="tJoursFeries" displayName="tJoursFeries" ref="P7:Q107" headerRowCount="1">
  <autoFilter ref="P7:Q107"/>
  <tableColumns count="2">
    <tableColumn id="16" name="Date"/>
    <tableColumn id="17" name="Libellé"/>
  </tableColumns>
</table>
</file>

<file path=xl/tables/table7.xml><?xml version="1.0" encoding="utf-8"?>
<table xmlns="http://schemas.openxmlformats.org/spreadsheetml/2006/main" id="7" name="tPlanning" displayName="tPlanning" ref="A4:U154" headerRowCount="1">
  <autoFilter ref="A4:U154"/>
  <tableColumns count="21">
    <tableColumn id="1" name="ID tâche"/>
    <tableColumn id="2" name="Zone"/>
    <tableColumn id="3" name="Rang zone"/>
    <tableColumn id="4" name="Travaux"/>
    <tableColumn id="5" name="Lot"/>
    <tableColumn id="6" name="Équipe"/>
    <tableColumn id="7" name="Début prévu"/>
    <tableColumn id="8" name="Fin prévue"/>
    <tableColumn id="9" name="Durée ouvrée"/>
    <tableColumn id="10" name="Avancement"/>
    <tableColumn id="11" name="Statut"/>
    <tableColumn id="12" name="Priorité"/>
    <tableColumn id="13" name="Occupation exclusive"/>
    <tableColumn id="14" name="ID prédécesseur"/>
    <tableColumn id="15" name="Début conseillé séquentiel"/>
    <tableColumn id="16" name="Alerte dates"/>
    <tableColumn id="17" name="Alerte zone"/>
    <tableColumn id="18" name="Alerte équipe"/>
    <tableColumn id="19" name="Alerte séquence"/>
    <tableColumn id="20" name="Alerte disponibilité"/>
    <tableColumn id="21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Relationship Type="http://schemas.openxmlformats.org/officeDocument/2006/relationships/table" Target="/xl/tables/table5.xml" Id="rId5"/><Relationship Type="http://schemas.openxmlformats.org/officeDocument/2006/relationships/table" Target="/xl/tables/table6.xml" Id="rId6"/></Relationships>
</file>

<file path=xl/worksheets/_rels/sheet3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H16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22" customWidth="1" min="3" max="3"/>
    <col width="18" customWidth="1" min="4" max="4"/>
    <col width="22" customWidth="1" min="5" max="5"/>
    <col width="16" customWidth="1" min="6" max="6"/>
    <col width="25" customWidth="1" min="7" max="7"/>
    <col width="45" customWidth="1" min="8" max="8"/>
  </cols>
  <sheetData>
    <row r="1" ht="28" customHeight="1">
      <c r="A1" s="1" t="inlineStr">
        <is>
          <t>Synthèse du planning par zones</t>
        </is>
      </c>
      <c r="B1" s="29" t="n"/>
      <c r="C1" s="29" t="n"/>
      <c r="D1" s="29" t="n"/>
      <c r="E1" s="29" t="n"/>
      <c r="F1" s="29" t="n"/>
      <c r="G1" s="29" t="n"/>
      <c r="H1" s="30" t="n"/>
    </row>
    <row r="2" ht="30" customHeight="1">
      <c r="A2" s="2" t="inlineStr">
        <is>
          <t>Outil interne d’aide à l’arbitrage spatial et temporel. Les dates, rangs et alertes restent à confirmer manuellement.</t>
        </is>
      </c>
    </row>
    <row r="3">
      <c r="A3" s="3" t="inlineStr">
        <is>
          <t>Début d’horizon</t>
        </is>
      </c>
      <c r="B3" s="4">
        <f>'Paramètres'!B3</f>
        <v/>
      </c>
      <c r="C3" s="3" t="inlineStr">
        <is>
          <t>Nombre de semaines</t>
        </is>
      </c>
      <c r="D3" s="5">
        <f>'Paramètres'!B4</f>
        <v/>
      </c>
      <c r="E3" s="3" t="inlineStr">
        <is>
          <t>Fin d’horizon</t>
        </is>
      </c>
      <c r="F3" s="4">
        <f>IF(OR(B3="",D3=""),"",B3+D3*7-1)</f>
        <v/>
      </c>
    </row>
    <row r="4"/>
    <row r="5">
      <c r="A5" s="6" t="inlineStr">
        <is>
          <t>Interventions saisies</t>
        </is>
      </c>
      <c r="B5" s="7">
        <f>COUNTIF('Planning_zones'!$A$5:$A$154,"&lt;&gt;")</f>
        <v/>
      </c>
      <c r="C5" s="6" t="inlineStr">
        <is>
          <t>Interventions actives</t>
        </is>
      </c>
      <c r="D5" s="7">
        <f>COUNTIFS('Planning_zones'!$A$5:$A$154,"&lt;&gt;",'Planning_zones'!$K$5:$K$154,"&lt;&gt;Annulé")</f>
        <v/>
      </c>
      <c r="E5" s="6" t="inlineStr">
        <is>
          <t>Interventions terminées</t>
        </is>
      </c>
      <c r="F5" s="7">
        <f>COUNTIF('Planning_zones'!$K$5:$K$154,"Terminé")</f>
        <v/>
      </c>
      <c r="G5" s="6" t="inlineStr">
        <is>
          <t>Signaux d’alerte</t>
        </is>
      </c>
      <c r="H5" s="7">
        <f>SUM(B11:B15)</f>
        <v/>
      </c>
    </row>
    <row r="6"/>
    <row r="7"/>
    <row r="8">
      <c r="A8" s="8" t="inlineStr">
        <is>
          <t>Alertes à examiner</t>
        </is>
      </c>
      <c r="D8" s="8" t="inlineStr">
        <is>
          <t>Répartition par statut</t>
        </is>
      </c>
      <c r="G8" s="8" t="inlineStr">
        <is>
          <t>Aide à la décision</t>
        </is>
      </c>
    </row>
    <row r="9"/>
    <row r="10">
      <c r="A10" s="6" t="inlineStr">
        <is>
          <t>Type d’alerte</t>
        </is>
      </c>
      <c r="B10" s="6" t="inlineStr">
        <is>
          <t>Nombre</t>
        </is>
      </c>
      <c r="D10" s="6" t="inlineStr">
        <is>
          <t>Statut</t>
        </is>
      </c>
      <c r="E10" s="6" t="inlineStr">
        <is>
          <t>Nombre</t>
        </is>
      </c>
      <c r="G10" s="6" t="inlineStr">
        <is>
          <t>Situation</t>
        </is>
      </c>
      <c r="H10" s="6" t="inlineStr">
        <is>
          <t>Action à envisager</t>
        </is>
      </c>
    </row>
    <row r="11" ht="32" customHeight="1">
      <c r="A11" s="9" t="inlineStr">
        <is>
          <t>Dates</t>
        </is>
      </c>
      <c r="B11" s="10">
        <f>COUNTIFS('Planning_zones'!$A$5:$A$154,"&lt;&gt;",'Planning_zones'!$P$5:$P$154,"&lt;&gt;OK",'Planning_zones'!$P$5:$P$154,"&lt;&gt;")</f>
        <v/>
      </c>
      <c r="D11" s="9" t="inlineStr">
        <is>
          <t>À planifier</t>
        </is>
      </c>
      <c r="E11" s="10">
        <f>COUNTIF('Planning_zones'!$K$5:$K$154,D11)</f>
        <v/>
      </c>
      <c r="G11" s="11" t="inlineStr">
        <is>
          <t>Occupation incompatible</t>
        </is>
      </c>
      <c r="H11" s="11" t="inlineStr">
        <is>
          <t>Décaler l’intervention ou revoir la coactivité autorisée.</t>
        </is>
      </c>
    </row>
    <row r="12" ht="32" customHeight="1">
      <c r="A12" s="12" t="inlineStr">
        <is>
          <t>Conflit de zone</t>
        </is>
      </c>
      <c r="B12" s="13">
        <f>COUNTIF('Planning_zones'!$Q$5:$Q$154,"CONFLIT ZONE")</f>
        <v/>
      </c>
      <c r="D12" s="12" t="inlineStr">
        <is>
          <t>Planifié</t>
        </is>
      </c>
      <c r="E12" s="13">
        <f>COUNTIF('Planning_zones'!$K$5:$K$154,D12)</f>
        <v/>
      </c>
      <c r="G12" s="14" t="inlineStr">
        <is>
          <t>Équipe indisponible</t>
        </is>
      </c>
      <c r="H12" s="14" t="inlineStr">
        <is>
          <t>Affecter une autre équipe ou déplacer l’une des périodes.</t>
        </is>
      </c>
    </row>
    <row r="13" ht="32" customHeight="1">
      <c r="A13" s="9" t="inlineStr">
        <is>
          <t>Équipe mobilisée</t>
        </is>
      </c>
      <c r="B13" s="10">
        <f>COUNTIF('Planning_zones'!$R$5:$R$154,"ÉQUIPE DÉJÀ MOBILISÉE")</f>
        <v/>
      </c>
      <c r="D13" s="9" t="inlineStr">
        <is>
          <t>En cours</t>
        </is>
      </c>
      <c r="E13" s="10">
        <f>COUNTIF('Planning_zones'!$K$5:$K$154,D13)</f>
        <v/>
      </c>
      <c r="G13" s="11" t="inlineStr">
        <is>
          <t>Prédécesseur non terminé</t>
        </is>
      </c>
      <c r="H13" s="11" t="inlineStr">
        <is>
          <t>Recaler le début ou modifier le rang après vérification.</t>
        </is>
      </c>
    </row>
    <row r="14" ht="32" customHeight="1">
      <c r="A14" s="12" t="inlineStr">
        <is>
          <t>Séquence</t>
        </is>
      </c>
      <c r="B14" s="13">
        <f>COUNTIFS('Planning_zones'!$S$5:$S$154,"&lt;&gt;OK",'Planning_zones'!$S$5:$S$154,"&lt;&gt;")</f>
        <v/>
      </c>
      <c r="D14" s="12" t="inlineStr">
        <is>
          <t>Terminé</t>
        </is>
      </c>
      <c r="E14" s="13">
        <f>COUNTIF('Planning_zones'!$K$5:$K$154,D14)</f>
        <v/>
      </c>
      <c r="G14" s="14" t="inlineStr">
        <is>
          <t>Zone indisponible</t>
        </is>
      </c>
      <c r="H14" s="14" t="inlineStr">
        <is>
          <t>Programmer dans la fenêtre de disponibilité renseignée.</t>
        </is>
      </c>
    </row>
    <row r="15" ht="32" customHeight="1">
      <c r="A15" s="9" t="inlineStr">
        <is>
          <t>Disponibilité</t>
        </is>
      </c>
      <c r="B15" s="10">
        <f>COUNTIFS('Planning_zones'!$T$5:$T$154,"&lt;&gt;OK",'Planning_zones'!$T$5:$T$154,"&lt;&gt;")</f>
        <v/>
      </c>
      <c r="D15" s="9" t="inlineStr">
        <is>
          <t>Suspendu</t>
        </is>
      </c>
      <c r="E15" s="10">
        <f>COUNTIF('Planning_zones'!$K$5:$K$154,D15)</f>
        <v/>
      </c>
      <c r="G15" s="11" t="inlineStr">
        <is>
          <t>Dates incomplètes</t>
        </is>
      </c>
      <c r="H15" s="11" t="inlineStr">
        <is>
          <t>Compléter ou corriger les dates avant confirmation.</t>
        </is>
      </c>
    </row>
    <row r="16">
      <c r="D16" s="12" t="inlineStr">
        <is>
          <t>Annulé</t>
        </is>
      </c>
      <c r="E16" s="13">
        <f>COUNTIF('Planning_zones'!$K$5:$K$154,D16)</f>
        <v/>
      </c>
    </row>
  </sheetData>
  <mergeCells count="1">
    <mergeCell ref="A1:H1"/>
  </mergeCells>
  <pageMargins left="0.25" right="0.25" top="0.5" bottom="0.5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Q107"/>
  <sheetViews>
    <sheetView showGridLines="0" zoomScale="8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16" customWidth="1" min="3" max="3"/>
    <col width="19" customWidth="1" min="4" max="4"/>
    <col width="19" customWidth="1" min="5" max="5"/>
    <col width="20" customWidth="1" min="6" max="6"/>
    <col width="3" customWidth="1" min="7" max="7"/>
    <col width="20" customWidth="1" min="8" max="8"/>
    <col width="3" customWidth="1" min="9" max="9"/>
    <col width="25" customWidth="1" min="10" max="10"/>
    <col width="3" customWidth="1" min="11" max="11"/>
    <col width="17" customWidth="1" min="12" max="12"/>
    <col width="3" customWidth="1" min="13" max="13"/>
    <col width="15" customWidth="1" min="14" max="14"/>
    <col width="3" customWidth="1" min="15" max="15"/>
    <col width="16" customWidth="1" min="16" max="16"/>
    <col width="31" customWidth="1" min="17" max="17"/>
  </cols>
  <sheetData>
    <row r="1" ht="28" customHeight="1">
      <c r="A1" s="1" t="inlineStr">
        <is>
          <t>Paramètres du planning par zones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30" t="n"/>
    </row>
    <row r="2"/>
    <row r="3" ht="34" customHeight="1">
      <c r="A3" s="15" t="inlineStr">
        <is>
          <t>Date de début d’horizon</t>
        </is>
      </c>
      <c r="B3" s="16" t="n">
        <v>46272</v>
      </c>
      <c r="D3" s="2" t="inlineStr">
        <is>
          <t>Cellules jaunes : réglages et listes modifiables. Les disponibilités et jours neutralisés sont des hypothèses internes à confirmer.</t>
        </is>
      </c>
    </row>
    <row r="4">
      <c r="A4" s="15" t="inlineStr">
        <is>
          <t>Nombre de semaines</t>
        </is>
      </c>
      <c r="B4" s="17" t="n">
        <v>16</v>
      </c>
    </row>
    <row r="5"/>
    <row r="6"/>
    <row r="7">
      <c r="A7" s="6" t="inlineStr">
        <is>
          <t>Zone</t>
        </is>
      </c>
      <c r="B7" s="6" t="inlineStr">
        <is>
          <t>Libellé</t>
        </is>
      </c>
      <c r="C7" s="6" t="inlineStr">
        <is>
          <t>Ordre d’affichage</t>
        </is>
      </c>
      <c r="D7" s="6" t="inlineStr">
        <is>
          <t>Début disponibilité</t>
        </is>
      </c>
      <c r="E7" s="6" t="inlineStr">
        <is>
          <t>Fin disponibilité</t>
        </is>
      </c>
      <c r="F7" s="6" t="inlineStr">
        <is>
          <t>Coactivité autorisée</t>
        </is>
      </c>
      <c r="H7" s="6" t="inlineStr">
        <is>
          <t>Équipe</t>
        </is>
      </c>
      <c r="J7" s="6" t="inlineStr">
        <is>
          <t>Lot</t>
        </is>
      </c>
      <c r="L7" s="6" t="inlineStr">
        <is>
          <t>Statut</t>
        </is>
      </c>
      <c r="N7" s="6" t="inlineStr">
        <is>
          <t>Priorité</t>
        </is>
      </c>
      <c r="P7" s="6" t="inlineStr">
        <is>
          <t>Date</t>
        </is>
      </c>
      <c r="Q7" s="6" t="inlineStr">
        <is>
          <t>Libellé</t>
        </is>
      </c>
    </row>
    <row r="8">
      <c r="A8" s="18" t="inlineStr">
        <is>
          <t>Z01</t>
        </is>
      </c>
      <c r="B8" s="19" t="inlineStr">
        <is>
          <t>Secteur fictif A</t>
        </is>
      </c>
      <c r="C8" s="20" t="n">
        <v>1</v>
      </c>
      <c r="D8" s="21" t="n">
        <v>46272</v>
      </c>
      <c r="E8" s="21" t="n">
        <v>46387</v>
      </c>
      <c r="F8" s="20" t="inlineStr">
        <is>
          <t>Non</t>
        </is>
      </c>
      <c r="H8" s="18" t="inlineStr">
        <is>
          <t>Équipe Alpha</t>
        </is>
      </c>
      <c r="J8" s="18" t="inlineStr">
        <is>
          <t>Installation provisoire</t>
        </is>
      </c>
      <c r="L8" s="20" t="inlineStr">
        <is>
          <t>À planifier</t>
        </is>
      </c>
      <c r="N8" s="20" t="inlineStr">
        <is>
          <t>Basse</t>
        </is>
      </c>
      <c r="P8" s="21" t="n">
        <v>46337</v>
      </c>
      <c r="Q8" s="19" t="inlineStr">
        <is>
          <t>Jour neutralisé à confirmer</t>
        </is>
      </c>
    </row>
    <row r="9">
      <c r="A9" s="18" t="inlineStr">
        <is>
          <t>Z02</t>
        </is>
      </c>
      <c r="B9" s="19" t="inlineStr">
        <is>
          <t>Secteur fictif B</t>
        </is>
      </c>
      <c r="C9" s="20" t="n">
        <v>2</v>
      </c>
      <c r="D9" s="21" t="n">
        <v>46272</v>
      </c>
      <c r="E9" s="21" t="n">
        <v>46387</v>
      </c>
      <c r="F9" s="20" t="inlineStr">
        <is>
          <t>Oui</t>
        </is>
      </c>
      <c r="H9" s="18" t="inlineStr">
        <is>
          <t>Équipe Bravo</t>
        </is>
      </c>
      <c r="J9" s="18" t="inlineStr">
        <is>
          <t>Dépose fictive</t>
        </is>
      </c>
      <c r="L9" s="20" t="inlineStr">
        <is>
          <t>Planifié</t>
        </is>
      </c>
      <c r="N9" s="20" t="inlineStr">
        <is>
          <t>Normale</t>
        </is>
      </c>
      <c r="P9" s="21" t="n">
        <v>46381</v>
      </c>
      <c r="Q9" s="19" t="inlineStr">
        <is>
          <t>Fermeture fictive à confirmer</t>
        </is>
      </c>
    </row>
    <row r="10">
      <c r="A10" s="18" t="inlineStr">
        <is>
          <t>Z03</t>
        </is>
      </c>
      <c r="B10" s="19" t="inlineStr">
        <is>
          <t>Secteur fictif C</t>
        </is>
      </c>
      <c r="C10" s="20" t="n">
        <v>3</v>
      </c>
      <c r="D10" s="21" t="n">
        <v>46272</v>
      </c>
      <c r="E10" s="21" t="n">
        <v>46387</v>
      </c>
      <c r="F10" s="20" t="inlineStr">
        <is>
          <t>Non</t>
        </is>
      </c>
      <c r="H10" s="18" t="inlineStr">
        <is>
          <t>Équipe Charlie</t>
        </is>
      </c>
      <c r="J10" s="18" t="inlineStr">
        <is>
          <t>Réseaux provisoires</t>
        </is>
      </c>
      <c r="L10" s="20" t="inlineStr">
        <is>
          <t>En cours</t>
        </is>
      </c>
      <c r="N10" s="20" t="inlineStr">
        <is>
          <t>Haute</t>
        </is>
      </c>
      <c r="P10" s="21" t="n"/>
      <c r="Q10" s="19" t="n"/>
    </row>
    <row r="11">
      <c r="A11" s="18" t="inlineStr">
        <is>
          <t>Z04</t>
        </is>
      </c>
      <c r="B11" s="19" t="inlineStr">
        <is>
          <t>Secteur fictif D</t>
        </is>
      </c>
      <c r="C11" s="20" t="n">
        <v>4</v>
      </c>
      <c r="D11" s="21" t="n">
        <v>46272</v>
      </c>
      <c r="E11" s="21" t="n">
        <v>46387</v>
      </c>
      <c r="F11" s="20" t="inlineStr">
        <is>
          <t>Oui</t>
        </is>
      </c>
      <c r="H11" s="18" t="inlineStr">
        <is>
          <t>Équipe Delta</t>
        </is>
      </c>
      <c r="J11" s="18" t="inlineStr">
        <is>
          <t>Second œuvre témoin</t>
        </is>
      </c>
      <c r="L11" s="20" t="inlineStr">
        <is>
          <t>Terminé</t>
        </is>
      </c>
      <c r="N11" s="20" t="inlineStr">
        <is>
          <t>Critique</t>
        </is>
      </c>
      <c r="P11" s="21" t="n"/>
      <c r="Q11" s="19" t="n"/>
    </row>
    <row r="12">
      <c r="A12" s="18" t="inlineStr">
        <is>
          <t>Z05</t>
        </is>
      </c>
      <c r="B12" s="19" t="inlineStr">
        <is>
          <t>Secteur fictif E</t>
        </is>
      </c>
      <c r="C12" s="20" t="n">
        <v>5</v>
      </c>
      <c r="D12" s="21" t="n">
        <v>46272</v>
      </c>
      <c r="E12" s="21" t="n">
        <v>46387</v>
      </c>
      <c r="F12" s="20" t="inlineStr">
        <is>
          <t>Oui</t>
        </is>
      </c>
      <c r="H12" s="18" t="inlineStr">
        <is>
          <t>Équipe Echo</t>
        </is>
      </c>
      <c r="J12" s="18" t="inlineStr">
        <is>
          <t>Fluides fictifs</t>
        </is>
      </c>
      <c r="L12" s="20" t="inlineStr">
        <is>
          <t>Suspendu</t>
        </is>
      </c>
      <c r="N12" s="20" t="n"/>
      <c r="P12" s="21" t="n"/>
      <c r="Q12" s="19" t="n"/>
    </row>
    <row r="13">
      <c r="A13" s="18" t="inlineStr">
        <is>
          <t>Z06</t>
        </is>
      </c>
      <c r="B13" s="19" t="inlineStr">
        <is>
          <t>Niveau fictif 1</t>
        </is>
      </c>
      <c r="C13" s="20" t="n">
        <v>6</v>
      </c>
      <c r="D13" s="21" t="n">
        <v>46279</v>
      </c>
      <c r="E13" s="21" t="n">
        <v>46387</v>
      </c>
      <c r="F13" s="20" t="inlineStr">
        <is>
          <t>Non</t>
        </is>
      </c>
      <c r="H13" s="18" t="inlineStr">
        <is>
          <t>Équipe Foxtrot</t>
        </is>
      </c>
      <c r="J13" s="18" t="inlineStr">
        <is>
          <t>Préparation</t>
        </is>
      </c>
      <c r="L13" s="20" t="inlineStr">
        <is>
          <t>Annulé</t>
        </is>
      </c>
      <c r="N13" s="20" t="n"/>
      <c r="P13" s="21" t="n"/>
      <c r="Q13" s="19" t="n"/>
    </row>
    <row r="14">
      <c r="A14" s="18" t="inlineStr">
        <is>
          <t>Z07</t>
        </is>
      </c>
      <c r="B14" s="19" t="inlineStr">
        <is>
          <t>Niveau fictif 2</t>
        </is>
      </c>
      <c r="C14" s="20" t="n">
        <v>7</v>
      </c>
      <c r="D14" s="21" t="n">
        <v>46286</v>
      </c>
      <c r="E14" s="21" t="n">
        <v>46387</v>
      </c>
      <c r="F14" s="20" t="inlineStr">
        <is>
          <t>Oui</t>
        </is>
      </c>
      <c r="H14" s="18" t="inlineStr">
        <is>
          <t>Équipe Golf</t>
        </is>
      </c>
      <c r="J14" s="18" t="inlineStr">
        <is>
          <t>Revêtement fictif</t>
        </is>
      </c>
      <c r="L14" s="20" t="n"/>
      <c r="N14" s="20" t="n"/>
      <c r="P14" s="21" t="n"/>
      <c r="Q14" s="19" t="n"/>
    </row>
    <row r="15">
      <c r="A15" s="18" t="inlineStr">
        <is>
          <t>Z08</t>
        </is>
      </c>
      <c r="B15" s="19" t="inlineStr">
        <is>
          <t>Cour fictive</t>
        </is>
      </c>
      <c r="C15" s="20" t="n">
        <v>8</v>
      </c>
      <c r="D15" s="21" t="n">
        <v>46272</v>
      </c>
      <c r="E15" s="21" t="n">
        <v>46356</v>
      </c>
      <c r="F15" s="20" t="inlineStr">
        <is>
          <t>Oui</t>
        </is>
      </c>
      <c r="H15" s="18" t="n"/>
      <c r="J15" s="18" t="inlineStr">
        <is>
          <t>Contrôle interne</t>
        </is>
      </c>
      <c r="L15" s="20" t="n"/>
      <c r="N15" s="20" t="n"/>
      <c r="P15" s="21" t="n"/>
      <c r="Q15" s="19" t="n"/>
    </row>
    <row r="16">
      <c r="A16" s="18" t="n"/>
      <c r="B16" s="19" t="n"/>
      <c r="C16" s="20" t="n"/>
      <c r="D16" s="21" t="n"/>
      <c r="E16" s="21" t="n"/>
      <c r="F16" s="20" t="n"/>
      <c r="H16" s="18" t="n"/>
      <c r="J16" s="18" t="inlineStr">
        <is>
          <t>Nettoyage</t>
        </is>
      </c>
      <c r="L16" s="20" t="n"/>
      <c r="N16" s="20" t="n"/>
      <c r="P16" s="21" t="n"/>
      <c r="Q16" s="19" t="n"/>
    </row>
    <row r="17">
      <c r="A17" s="18" t="n"/>
      <c r="B17" s="19" t="n"/>
      <c r="C17" s="20" t="n"/>
      <c r="D17" s="21" t="n"/>
      <c r="E17" s="21" t="n"/>
      <c r="F17" s="20" t="n"/>
      <c r="H17" s="18" t="n"/>
      <c r="J17" s="18" t="n"/>
      <c r="L17" s="20" t="n"/>
      <c r="N17" s="20" t="n"/>
      <c r="P17" s="21" t="n"/>
      <c r="Q17" s="19" t="n"/>
    </row>
    <row r="18">
      <c r="A18" s="18" t="n"/>
      <c r="B18" s="19" t="n"/>
      <c r="C18" s="20" t="n"/>
      <c r="D18" s="21" t="n"/>
      <c r="E18" s="21" t="n"/>
      <c r="F18" s="20" t="n"/>
      <c r="H18" s="18" t="n"/>
      <c r="J18" s="18" t="n"/>
      <c r="L18" s="20" t="n"/>
      <c r="N18" s="20" t="n"/>
      <c r="P18" s="21" t="n"/>
      <c r="Q18" s="19" t="n"/>
    </row>
    <row r="19">
      <c r="A19" s="18" t="n"/>
      <c r="B19" s="19" t="n"/>
      <c r="C19" s="20" t="n"/>
      <c r="D19" s="21" t="n"/>
      <c r="E19" s="21" t="n"/>
      <c r="F19" s="20" t="n"/>
      <c r="H19" s="18" t="n"/>
      <c r="J19" s="18" t="n"/>
      <c r="L19" s="20" t="n"/>
      <c r="N19" s="20" t="n"/>
      <c r="P19" s="21" t="n"/>
      <c r="Q19" s="19" t="n"/>
    </row>
    <row r="20">
      <c r="A20" s="18" t="n"/>
      <c r="B20" s="19" t="n"/>
      <c r="C20" s="20" t="n"/>
      <c r="D20" s="21" t="n"/>
      <c r="E20" s="21" t="n"/>
      <c r="F20" s="20" t="n"/>
      <c r="H20" s="18" t="n"/>
      <c r="J20" s="18" t="n"/>
      <c r="L20" s="20" t="n"/>
      <c r="N20" s="20" t="n"/>
      <c r="P20" s="21" t="n"/>
      <c r="Q20" s="19" t="n"/>
    </row>
    <row r="21">
      <c r="A21" s="18" t="n"/>
      <c r="B21" s="19" t="n"/>
      <c r="C21" s="20" t="n"/>
      <c r="D21" s="21" t="n"/>
      <c r="E21" s="21" t="n"/>
      <c r="F21" s="20" t="n"/>
      <c r="H21" s="18" t="n"/>
      <c r="J21" s="18" t="n"/>
      <c r="L21" s="20" t="n"/>
      <c r="N21" s="20" t="n"/>
      <c r="P21" s="21" t="n"/>
      <c r="Q21" s="19" t="n"/>
    </row>
    <row r="22">
      <c r="A22" s="18" t="n"/>
      <c r="B22" s="19" t="n"/>
      <c r="C22" s="20" t="n"/>
      <c r="D22" s="21" t="n"/>
      <c r="E22" s="21" t="n"/>
      <c r="F22" s="20" t="n"/>
      <c r="H22" s="18" t="n"/>
      <c r="J22" s="18" t="n"/>
      <c r="L22" s="20" t="n"/>
      <c r="N22" s="20" t="n"/>
      <c r="P22" s="21" t="n"/>
      <c r="Q22" s="19" t="n"/>
    </row>
    <row r="23">
      <c r="A23" s="18" t="n"/>
      <c r="B23" s="19" t="n"/>
      <c r="C23" s="20" t="n"/>
      <c r="D23" s="21" t="n"/>
      <c r="E23" s="21" t="n"/>
      <c r="F23" s="20" t="n"/>
      <c r="H23" s="18" t="n"/>
      <c r="J23" s="18" t="n"/>
      <c r="L23" s="20" t="n"/>
      <c r="N23" s="20" t="n"/>
      <c r="P23" s="21" t="n"/>
      <c r="Q23" s="19" t="n"/>
    </row>
    <row r="24">
      <c r="A24" s="18" t="n"/>
      <c r="B24" s="19" t="n"/>
      <c r="C24" s="20" t="n"/>
      <c r="D24" s="21" t="n"/>
      <c r="E24" s="21" t="n"/>
      <c r="F24" s="20" t="n"/>
      <c r="H24" s="18" t="n"/>
      <c r="J24" s="18" t="n"/>
      <c r="L24" s="20" t="n"/>
      <c r="N24" s="20" t="n"/>
      <c r="P24" s="21" t="n"/>
      <c r="Q24" s="19" t="n"/>
    </row>
    <row r="25">
      <c r="A25" s="18" t="n"/>
      <c r="B25" s="19" t="n"/>
      <c r="C25" s="20" t="n"/>
      <c r="D25" s="21" t="n"/>
      <c r="E25" s="21" t="n"/>
      <c r="F25" s="20" t="n"/>
      <c r="H25" s="18" t="n"/>
      <c r="J25" s="18" t="n"/>
      <c r="L25" s="20" t="n"/>
      <c r="N25" s="20" t="n"/>
      <c r="P25" s="21" t="n"/>
      <c r="Q25" s="19" t="n"/>
    </row>
    <row r="26">
      <c r="A26" s="18" t="n"/>
      <c r="B26" s="19" t="n"/>
      <c r="C26" s="20" t="n"/>
      <c r="D26" s="21" t="n"/>
      <c r="E26" s="21" t="n"/>
      <c r="F26" s="20" t="n"/>
      <c r="H26" s="18" t="n"/>
      <c r="J26" s="18" t="n"/>
      <c r="L26" s="20" t="n"/>
      <c r="N26" s="20" t="n"/>
      <c r="P26" s="21" t="n"/>
      <c r="Q26" s="19" t="n"/>
    </row>
    <row r="27">
      <c r="A27" s="18" t="n"/>
      <c r="B27" s="19" t="n"/>
      <c r="C27" s="20" t="n"/>
      <c r="D27" s="21" t="n"/>
      <c r="E27" s="21" t="n"/>
      <c r="F27" s="20" t="n"/>
      <c r="H27" s="18" t="n"/>
      <c r="J27" s="18" t="n"/>
      <c r="L27" s="20" t="n"/>
      <c r="N27" s="20" t="n"/>
      <c r="P27" s="21" t="n"/>
      <c r="Q27" s="19" t="n"/>
    </row>
    <row r="28">
      <c r="A28" s="18" t="n"/>
      <c r="B28" s="19" t="n"/>
      <c r="C28" s="20" t="n"/>
      <c r="D28" s="21" t="n"/>
      <c r="E28" s="21" t="n"/>
      <c r="F28" s="20" t="n"/>
      <c r="H28" s="18" t="n"/>
      <c r="J28" s="18" t="n"/>
      <c r="L28" s="20" t="n"/>
      <c r="N28" s="20" t="n"/>
      <c r="P28" s="21" t="n"/>
      <c r="Q28" s="19" t="n"/>
    </row>
    <row r="29">
      <c r="A29" s="18" t="n"/>
      <c r="B29" s="19" t="n"/>
      <c r="C29" s="20" t="n"/>
      <c r="D29" s="21" t="n"/>
      <c r="E29" s="21" t="n"/>
      <c r="F29" s="20" t="n"/>
      <c r="H29" s="18" t="n"/>
      <c r="J29" s="18" t="n"/>
      <c r="L29" s="20" t="n"/>
      <c r="N29" s="20" t="n"/>
      <c r="P29" s="21" t="n"/>
      <c r="Q29" s="19" t="n"/>
    </row>
    <row r="30">
      <c r="A30" s="18" t="n"/>
      <c r="B30" s="19" t="n"/>
      <c r="C30" s="20" t="n"/>
      <c r="D30" s="21" t="n"/>
      <c r="E30" s="21" t="n"/>
      <c r="F30" s="20" t="n"/>
      <c r="H30" s="18" t="n"/>
      <c r="J30" s="18" t="n"/>
      <c r="L30" s="20" t="n"/>
      <c r="N30" s="20" t="n"/>
      <c r="P30" s="21" t="n"/>
      <c r="Q30" s="19" t="n"/>
    </row>
    <row r="31">
      <c r="A31" s="18" t="n"/>
      <c r="B31" s="19" t="n"/>
      <c r="C31" s="20" t="n"/>
      <c r="D31" s="21" t="n"/>
      <c r="E31" s="21" t="n"/>
      <c r="F31" s="20" t="n"/>
      <c r="H31" s="18" t="n"/>
      <c r="J31" s="18" t="n"/>
      <c r="L31" s="20" t="n"/>
      <c r="N31" s="20" t="n"/>
      <c r="P31" s="21" t="n"/>
      <c r="Q31" s="19" t="n"/>
    </row>
    <row r="32">
      <c r="A32" s="18" t="n"/>
      <c r="B32" s="19" t="n"/>
      <c r="C32" s="20" t="n"/>
      <c r="D32" s="21" t="n"/>
      <c r="E32" s="21" t="n"/>
      <c r="F32" s="20" t="n"/>
      <c r="H32" s="18" t="n"/>
      <c r="J32" s="18" t="n"/>
      <c r="L32" s="20" t="n"/>
      <c r="N32" s="20" t="n"/>
      <c r="P32" s="21" t="n"/>
      <c r="Q32" s="19" t="n"/>
    </row>
    <row r="33">
      <c r="A33" s="18" t="n"/>
      <c r="B33" s="19" t="n"/>
      <c r="C33" s="20" t="n"/>
      <c r="D33" s="21" t="n"/>
      <c r="E33" s="21" t="n"/>
      <c r="F33" s="20" t="n"/>
      <c r="H33" s="18" t="n"/>
      <c r="J33" s="18" t="n"/>
      <c r="L33" s="20" t="n"/>
      <c r="N33" s="20" t="n"/>
      <c r="P33" s="21" t="n"/>
      <c r="Q33" s="19" t="n"/>
    </row>
    <row r="34">
      <c r="A34" s="18" t="n"/>
      <c r="B34" s="19" t="n"/>
      <c r="C34" s="20" t="n"/>
      <c r="D34" s="21" t="n"/>
      <c r="E34" s="21" t="n"/>
      <c r="F34" s="20" t="n"/>
      <c r="H34" s="18" t="n"/>
      <c r="J34" s="18" t="n"/>
      <c r="L34" s="20" t="n"/>
      <c r="N34" s="20" t="n"/>
      <c r="P34" s="21" t="n"/>
      <c r="Q34" s="19" t="n"/>
    </row>
    <row r="35">
      <c r="A35" s="18" t="n"/>
      <c r="B35" s="19" t="n"/>
      <c r="C35" s="20" t="n"/>
      <c r="D35" s="21" t="n"/>
      <c r="E35" s="21" t="n"/>
      <c r="F35" s="20" t="n"/>
      <c r="H35" s="18" t="n"/>
      <c r="J35" s="18" t="n"/>
      <c r="L35" s="20" t="n"/>
      <c r="N35" s="20" t="n"/>
      <c r="P35" s="21" t="n"/>
      <c r="Q35" s="19" t="n"/>
    </row>
    <row r="36">
      <c r="A36" s="18" t="n"/>
      <c r="B36" s="19" t="n"/>
      <c r="C36" s="20" t="n"/>
      <c r="D36" s="21" t="n"/>
      <c r="E36" s="21" t="n"/>
      <c r="F36" s="20" t="n"/>
      <c r="H36" s="18" t="n"/>
      <c r="J36" s="18" t="n"/>
      <c r="L36" s="20" t="n"/>
      <c r="N36" s="20" t="n"/>
      <c r="P36" s="21" t="n"/>
      <c r="Q36" s="19" t="n"/>
    </row>
    <row r="37">
      <c r="A37" s="18" t="n"/>
      <c r="B37" s="19" t="n"/>
      <c r="C37" s="20" t="n"/>
      <c r="D37" s="21" t="n"/>
      <c r="E37" s="21" t="n"/>
      <c r="F37" s="20" t="n"/>
      <c r="H37" s="18" t="n"/>
      <c r="J37" s="18" t="n"/>
      <c r="L37" s="20" t="n"/>
      <c r="N37" s="20" t="n"/>
      <c r="P37" s="21" t="n"/>
      <c r="Q37" s="19" t="n"/>
    </row>
    <row r="38">
      <c r="A38" s="18" t="n"/>
      <c r="B38" s="19" t="n"/>
      <c r="C38" s="20" t="n"/>
      <c r="D38" s="21" t="n"/>
      <c r="E38" s="21" t="n"/>
      <c r="F38" s="20" t="n"/>
      <c r="H38" s="18" t="n"/>
      <c r="J38" s="18" t="n"/>
      <c r="L38" s="20" t="n"/>
      <c r="N38" s="20" t="n"/>
      <c r="P38" s="21" t="n"/>
      <c r="Q38" s="19" t="n"/>
    </row>
    <row r="39">
      <c r="A39" s="18" t="n"/>
      <c r="B39" s="19" t="n"/>
      <c r="C39" s="20" t="n"/>
      <c r="D39" s="21" t="n"/>
      <c r="E39" s="21" t="n"/>
      <c r="F39" s="20" t="n"/>
      <c r="H39" s="18" t="n"/>
      <c r="J39" s="18" t="n"/>
      <c r="L39" s="20" t="n"/>
      <c r="N39" s="20" t="n"/>
      <c r="P39" s="21" t="n"/>
      <c r="Q39" s="19" t="n"/>
    </row>
    <row r="40">
      <c r="A40" s="18" t="n"/>
      <c r="B40" s="19" t="n"/>
      <c r="C40" s="20" t="n"/>
      <c r="D40" s="21" t="n"/>
      <c r="E40" s="21" t="n"/>
      <c r="F40" s="20" t="n"/>
      <c r="H40" s="18" t="n"/>
      <c r="J40" s="18" t="n"/>
      <c r="L40" s="20" t="n"/>
      <c r="N40" s="20" t="n"/>
      <c r="P40" s="21" t="n"/>
      <c r="Q40" s="19" t="n"/>
    </row>
    <row r="41">
      <c r="A41" s="18" t="n"/>
      <c r="B41" s="19" t="n"/>
      <c r="C41" s="20" t="n"/>
      <c r="D41" s="21" t="n"/>
      <c r="E41" s="21" t="n"/>
      <c r="F41" s="20" t="n"/>
      <c r="H41" s="18" t="n"/>
      <c r="J41" s="18" t="n"/>
      <c r="L41" s="20" t="n"/>
      <c r="N41" s="20" t="n"/>
      <c r="P41" s="21" t="n"/>
      <c r="Q41" s="19" t="n"/>
    </row>
    <row r="42">
      <c r="A42" s="18" t="n"/>
      <c r="B42" s="19" t="n"/>
      <c r="C42" s="20" t="n"/>
      <c r="D42" s="21" t="n"/>
      <c r="E42" s="21" t="n"/>
      <c r="F42" s="20" t="n"/>
      <c r="H42" s="18" t="n"/>
      <c r="J42" s="18" t="n"/>
      <c r="L42" s="20" t="n"/>
      <c r="N42" s="20" t="n"/>
      <c r="P42" s="21" t="n"/>
      <c r="Q42" s="19" t="n"/>
    </row>
    <row r="43">
      <c r="A43" s="18" t="n"/>
      <c r="B43" s="19" t="n"/>
      <c r="C43" s="20" t="n"/>
      <c r="D43" s="21" t="n"/>
      <c r="E43" s="21" t="n"/>
      <c r="F43" s="20" t="n"/>
      <c r="H43" s="18" t="n"/>
      <c r="J43" s="18" t="n"/>
      <c r="L43" s="20" t="n"/>
      <c r="N43" s="20" t="n"/>
      <c r="P43" s="21" t="n"/>
      <c r="Q43" s="19" t="n"/>
    </row>
    <row r="44">
      <c r="A44" s="18" t="n"/>
      <c r="B44" s="19" t="n"/>
      <c r="C44" s="20" t="n"/>
      <c r="D44" s="21" t="n"/>
      <c r="E44" s="21" t="n"/>
      <c r="F44" s="20" t="n"/>
      <c r="H44" s="18" t="n"/>
      <c r="J44" s="18" t="n"/>
      <c r="L44" s="20" t="n"/>
      <c r="N44" s="20" t="n"/>
      <c r="P44" s="21" t="n"/>
      <c r="Q44" s="19" t="n"/>
    </row>
    <row r="45">
      <c r="A45" s="18" t="n"/>
      <c r="B45" s="19" t="n"/>
      <c r="C45" s="20" t="n"/>
      <c r="D45" s="21" t="n"/>
      <c r="E45" s="21" t="n"/>
      <c r="F45" s="20" t="n"/>
      <c r="H45" s="18" t="n"/>
      <c r="J45" s="18" t="n"/>
      <c r="L45" s="20" t="n"/>
      <c r="N45" s="20" t="n"/>
      <c r="P45" s="21" t="n"/>
      <c r="Q45" s="19" t="n"/>
    </row>
    <row r="46">
      <c r="A46" s="18" t="n"/>
      <c r="B46" s="19" t="n"/>
      <c r="C46" s="20" t="n"/>
      <c r="D46" s="21" t="n"/>
      <c r="E46" s="21" t="n"/>
      <c r="F46" s="20" t="n"/>
      <c r="H46" s="18" t="n"/>
      <c r="J46" s="18" t="n"/>
      <c r="L46" s="20" t="n"/>
      <c r="N46" s="20" t="n"/>
      <c r="P46" s="21" t="n"/>
      <c r="Q46" s="19" t="n"/>
    </row>
    <row r="47">
      <c r="A47" s="18" t="n"/>
      <c r="B47" s="19" t="n"/>
      <c r="C47" s="20" t="n"/>
      <c r="D47" s="21" t="n"/>
      <c r="E47" s="21" t="n"/>
      <c r="F47" s="20" t="n"/>
      <c r="H47" s="18" t="n"/>
      <c r="J47" s="18" t="n"/>
      <c r="L47" s="20" t="n"/>
      <c r="N47" s="20" t="n"/>
      <c r="P47" s="21" t="n"/>
      <c r="Q47" s="19" t="n"/>
    </row>
    <row r="48">
      <c r="A48" s="18" t="n"/>
      <c r="B48" s="19" t="n"/>
      <c r="C48" s="20" t="n"/>
      <c r="D48" s="21" t="n"/>
      <c r="E48" s="21" t="n"/>
      <c r="F48" s="20" t="n"/>
      <c r="H48" s="18" t="n"/>
      <c r="J48" s="18" t="n"/>
      <c r="L48" s="20" t="n"/>
      <c r="N48" s="20" t="n"/>
      <c r="P48" s="21" t="n"/>
      <c r="Q48" s="19" t="n"/>
    </row>
    <row r="49">
      <c r="A49" s="18" t="n"/>
      <c r="B49" s="19" t="n"/>
      <c r="C49" s="20" t="n"/>
      <c r="D49" s="21" t="n"/>
      <c r="E49" s="21" t="n"/>
      <c r="F49" s="20" t="n"/>
      <c r="H49" s="18" t="n"/>
      <c r="J49" s="18" t="n"/>
      <c r="L49" s="20" t="n"/>
      <c r="N49" s="20" t="n"/>
      <c r="P49" s="21" t="n"/>
      <c r="Q49" s="19" t="n"/>
    </row>
    <row r="50">
      <c r="A50" s="18" t="n"/>
      <c r="B50" s="19" t="n"/>
      <c r="C50" s="20" t="n"/>
      <c r="D50" s="21" t="n"/>
      <c r="E50" s="21" t="n"/>
      <c r="F50" s="20" t="n"/>
      <c r="H50" s="18" t="n"/>
      <c r="J50" s="18" t="n"/>
      <c r="L50" s="20" t="n"/>
      <c r="N50" s="20" t="n"/>
      <c r="P50" s="21" t="n"/>
      <c r="Q50" s="19" t="n"/>
    </row>
    <row r="51">
      <c r="A51" s="18" t="n"/>
      <c r="B51" s="19" t="n"/>
      <c r="C51" s="20" t="n"/>
      <c r="D51" s="21" t="n"/>
      <c r="E51" s="21" t="n"/>
      <c r="F51" s="20" t="n"/>
      <c r="H51" s="18" t="n"/>
      <c r="J51" s="18" t="n"/>
      <c r="L51" s="20" t="n"/>
      <c r="N51" s="20" t="n"/>
      <c r="P51" s="21" t="n"/>
      <c r="Q51" s="19" t="n"/>
    </row>
    <row r="52">
      <c r="A52" s="18" t="n"/>
      <c r="B52" s="19" t="n"/>
      <c r="C52" s="20" t="n"/>
      <c r="D52" s="21" t="n"/>
      <c r="E52" s="21" t="n"/>
      <c r="F52" s="20" t="n"/>
      <c r="H52" s="18" t="n"/>
      <c r="J52" s="18" t="n"/>
      <c r="L52" s="20" t="n"/>
      <c r="N52" s="20" t="n"/>
      <c r="P52" s="21" t="n"/>
      <c r="Q52" s="19" t="n"/>
    </row>
    <row r="53">
      <c r="A53" s="18" t="n"/>
      <c r="B53" s="19" t="n"/>
      <c r="C53" s="20" t="n"/>
      <c r="D53" s="21" t="n"/>
      <c r="E53" s="21" t="n"/>
      <c r="F53" s="20" t="n"/>
      <c r="H53" s="18" t="n"/>
      <c r="J53" s="18" t="n"/>
      <c r="L53" s="20" t="n"/>
      <c r="N53" s="20" t="n"/>
      <c r="P53" s="21" t="n"/>
      <c r="Q53" s="19" t="n"/>
    </row>
    <row r="54">
      <c r="A54" s="18" t="n"/>
      <c r="B54" s="19" t="n"/>
      <c r="C54" s="20" t="n"/>
      <c r="D54" s="21" t="n"/>
      <c r="E54" s="21" t="n"/>
      <c r="F54" s="20" t="n"/>
      <c r="H54" s="18" t="n"/>
      <c r="J54" s="18" t="n"/>
      <c r="L54" s="20" t="n"/>
      <c r="N54" s="20" t="n"/>
      <c r="P54" s="21" t="n"/>
      <c r="Q54" s="19" t="n"/>
    </row>
    <row r="55">
      <c r="A55" s="18" t="n"/>
      <c r="B55" s="19" t="n"/>
      <c r="C55" s="20" t="n"/>
      <c r="D55" s="21" t="n"/>
      <c r="E55" s="21" t="n"/>
      <c r="F55" s="20" t="n"/>
      <c r="H55" s="18" t="n"/>
      <c r="J55" s="18" t="n"/>
      <c r="L55" s="20" t="n"/>
      <c r="N55" s="20" t="n"/>
      <c r="P55" s="21" t="n"/>
      <c r="Q55" s="19" t="n"/>
    </row>
    <row r="56">
      <c r="A56" s="18" t="n"/>
      <c r="B56" s="19" t="n"/>
      <c r="C56" s="20" t="n"/>
      <c r="D56" s="21" t="n"/>
      <c r="E56" s="21" t="n"/>
      <c r="F56" s="20" t="n"/>
      <c r="H56" s="18" t="n"/>
      <c r="J56" s="18" t="n"/>
      <c r="L56" s="20" t="n"/>
      <c r="N56" s="20" t="n"/>
      <c r="P56" s="21" t="n"/>
      <c r="Q56" s="19" t="n"/>
    </row>
    <row r="57">
      <c r="A57" s="18" t="n"/>
      <c r="B57" s="19" t="n"/>
      <c r="C57" s="20" t="n"/>
      <c r="D57" s="21" t="n"/>
      <c r="E57" s="21" t="n"/>
      <c r="F57" s="20" t="n"/>
      <c r="H57" s="18" t="n"/>
      <c r="J57" s="18" t="n"/>
      <c r="L57" s="20" t="n"/>
      <c r="N57" s="20" t="n"/>
      <c r="P57" s="21" t="n"/>
      <c r="Q57" s="19" t="n"/>
    </row>
    <row r="58">
      <c r="A58" s="18" t="n"/>
      <c r="B58" s="19" t="n"/>
      <c r="C58" s="20" t="n"/>
      <c r="D58" s="21" t="n"/>
      <c r="E58" s="21" t="n"/>
      <c r="F58" s="20" t="n"/>
      <c r="H58" s="18" t="n"/>
      <c r="J58" s="18" t="n"/>
      <c r="L58" s="20" t="n"/>
      <c r="N58" s="20" t="n"/>
      <c r="P58" s="21" t="n"/>
      <c r="Q58" s="19" t="n"/>
    </row>
    <row r="59">
      <c r="A59" s="18" t="n"/>
      <c r="B59" s="19" t="n"/>
      <c r="C59" s="20" t="n"/>
      <c r="D59" s="21" t="n"/>
      <c r="E59" s="21" t="n"/>
      <c r="F59" s="20" t="n"/>
      <c r="H59" s="18" t="n"/>
      <c r="J59" s="18" t="n"/>
      <c r="L59" s="20" t="n"/>
      <c r="N59" s="20" t="n"/>
      <c r="P59" s="21" t="n"/>
      <c r="Q59" s="19" t="n"/>
    </row>
    <row r="60">
      <c r="A60" s="18" t="n"/>
      <c r="B60" s="19" t="n"/>
      <c r="C60" s="20" t="n"/>
      <c r="D60" s="21" t="n"/>
      <c r="E60" s="21" t="n"/>
      <c r="F60" s="20" t="n"/>
      <c r="H60" s="18" t="n"/>
      <c r="J60" s="18" t="n"/>
      <c r="L60" s="20" t="n"/>
      <c r="N60" s="20" t="n"/>
      <c r="P60" s="21" t="n"/>
      <c r="Q60" s="19" t="n"/>
    </row>
    <row r="61">
      <c r="A61" s="18" t="n"/>
      <c r="B61" s="19" t="n"/>
      <c r="C61" s="20" t="n"/>
      <c r="D61" s="21" t="n"/>
      <c r="E61" s="21" t="n"/>
      <c r="F61" s="20" t="n"/>
      <c r="H61" s="18" t="n"/>
      <c r="J61" s="18" t="n"/>
      <c r="L61" s="20" t="n"/>
      <c r="N61" s="20" t="n"/>
      <c r="P61" s="21" t="n"/>
      <c r="Q61" s="19" t="n"/>
    </row>
    <row r="62">
      <c r="A62" s="18" t="n"/>
      <c r="B62" s="19" t="n"/>
      <c r="C62" s="20" t="n"/>
      <c r="D62" s="21" t="n"/>
      <c r="E62" s="21" t="n"/>
      <c r="F62" s="20" t="n"/>
      <c r="H62" s="18" t="n"/>
      <c r="J62" s="18" t="n"/>
      <c r="L62" s="20" t="n"/>
      <c r="N62" s="20" t="n"/>
      <c r="P62" s="21" t="n"/>
      <c r="Q62" s="19" t="n"/>
    </row>
    <row r="63">
      <c r="A63" s="18" t="n"/>
      <c r="B63" s="19" t="n"/>
      <c r="C63" s="20" t="n"/>
      <c r="D63" s="21" t="n"/>
      <c r="E63" s="21" t="n"/>
      <c r="F63" s="20" t="n"/>
      <c r="H63" s="18" t="n"/>
      <c r="J63" s="18" t="n"/>
      <c r="L63" s="20" t="n"/>
      <c r="N63" s="20" t="n"/>
      <c r="P63" s="21" t="n"/>
      <c r="Q63" s="19" t="n"/>
    </row>
    <row r="64">
      <c r="A64" s="18" t="n"/>
      <c r="B64" s="19" t="n"/>
      <c r="C64" s="20" t="n"/>
      <c r="D64" s="21" t="n"/>
      <c r="E64" s="21" t="n"/>
      <c r="F64" s="20" t="n"/>
      <c r="H64" s="18" t="n"/>
      <c r="J64" s="18" t="n"/>
      <c r="L64" s="20" t="n"/>
      <c r="N64" s="20" t="n"/>
      <c r="P64" s="21" t="n"/>
      <c r="Q64" s="19" t="n"/>
    </row>
    <row r="65">
      <c r="A65" s="18" t="n"/>
      <c r="B65" s="19" t="n"/>
      <c r="C65" s="20" t="n"/>
      <c r="D65" s="21" t="n"/>
      <c r="E65" s="21" t="n"/>
      <c r="F65" s="20" t="n"/>
      <c r="H65" s="18" t="n"/>
      <c r="J65" s="18" t="n"/>
      <c r="L65" s="20" t="n"/>
      <c r="N65" s="20" t="n"/>
      <c r="P65" s="21" t="n"/>
      <c r="Q65" s="19" t="n"/>
    </row>
    <row r="66">
      <c r="A66" s="18" t="n"/>
      <c r="B66" s="19" t="n"/>
      <c r="C66" s="20" t="n"/>
      <c r="D66" s="21" t="n"/>
      <c r="E66" s="21" t="n"/>
      <c r="F66" s="20" t="n"/>
      <c r="H66" s="18" t="n"/>
      <c r="J66" s="18" t="n"/>
      <c r="L66" s="20" t="n"/>
      <c r="N66" s="20" t="n"/>
      <c r="P66" s="21" t="n"/>
      <c r="Q66" s="19" t="n"/>
    </row>
    <row r="67">
      <c r="A67" s="18" t="n"/>
      <c r="B67" s="19" t="n"/>
      <c r="C67" s="20" t="n"/>
      <c r="D67" s="21" t="n"/>
      <c r="E67" s="21" t="n"/>
      <c r="F67" s="20" t="n"/>
      <c r="H67" s="18" t="n"/>
      <c r="J67" s="18" t="n"/>
      <c r="L67" s="20" t="n"/>
      <c r="N67" s="20" t="n"/>
      <c r="P67" s="21" t="n"/>
      <c r="Q67" s="19" t="n"/>
    </row>
    <row r="68">
      <c r="A68" s="18" t="n"/>
      <c r="B68" s="19" t="n"/>
      <c r="C68" s="20" t="n"/>
      <c r="D68" s="21" t="n"/>
      <c r="E68" s="21" t="n"/>
      <c r="F68" s="20" t="n"/>
      <c r="H68" s="18" t="n"/>
      <c r="J68" s="18" t="n"/>
      <c r="L68" s="20" t="n"/>
      <c r="N68" s="20" t="n"/>
      <c r="P68" s="21" t="n"/>
      <c r="Q68" s="19" t="n"/>
    </row>
    <row r="69">
      <c r="A69" s="18" t="n"/>
      <c r="B69" s="19" t="n"/>
      <c r="C69" s="20" t="n"/>
      <c r="D69" s="21" t="n"/>
      <c r="E69" s="21" t="n"/>
      <c r="F69" s="20" t="n"/>
      <c r="H69" s="18" t="n"/>
      <c r="J69" s="18" t="n"/>
      <c r="L69" s="20" t="n"/>
      <c r="N69" s="20" t="n"/>
      <c r="P69" s="21" t="n"/>
      <c r="Q69" s="19" t="n"/>
    </row>
    <row r="70">
      <c r="A70" s="18" t="n"/>
      <c r="B70" s="19" t="n"/>
      <c r="C70" s="20" t="n"/>
      <c r="D70" s="21" t="n"/>
      <c r="E70" s="21" t="n"/>
      <c r="F70" s="20" t="n"/>
      <c r="H70" s="18" t="n"/>
      <c r="J70" s="18" t="n"/>
      <c r="L70" s="20" t="n"/>
      <c r="N70" s="20" t="n"/>
      <c r="P70" s="21" t="n"/>
      <c r="Q70" s="19" t="n"/>
    </row>
    <row r="71">
      <c r="A71" s="18" t="n"/>
      <c r="B71" s="19" t="n"/>
      <c r="C71" s="20" t="n"/>
      <c r="D71" s="21" t="n"/>
      <c r="E71" s="21" t="n"/>
      <c r="F71" s="20" t="n"/>
      <c r="H71" s="18" t="n"/>
      <c r="J71" s="18" t="n"/>
      <c r="L71" s="20" t="n"/>
      <c r="N71" s="20" t="n"/>
      <c r="P71" s="21" t="n"/>
      <c r="Q71" s="19" t="n"/>
    </row>
    <row r="72">
      <c r="A72" s="18" t="n"/>
      <c r="B72" s="19" t="n"/>
      <c r="C72" s="20" t="n"/>
      <c r="D72" s="21" t="n"/>
      <c r="E72" s="21" t="n"/>
      <c r="F72" s="20" t="n"/>
      <c r="H72" s="18" t="n"/>
      <c r="J72" s="18" t="n"/>
      <c r="L72" s="20" t="n"/>
      <c r="N72" s="20" t="n"/>
      <c r="P72" s="21" t="n"/>
      <c r="Q72" s="19" t="n"/>
    </row>
    <row r="73">
      <c r="A73" s="18" t="n"/>
      <c r="B73" s="19" t="n"/>
      <c r="C73" s="20" t="n"/>
      <c r="D73" s="21" t="n"/>
      <c r="E73" s="21" t="n"/>
      <c r="F73" s="20" t="n"/>
      <c r="H73" s="18" t="n"/>
      <c r="J73" s="18" t="n"/>
      <c r="L73" s="20" t="n"/>
      <c r="N73" s="20" t="n"/>
      <c r="P73" s="21" t="n"/>
      <c r="Q73" s="19" t="n"/>
    </row>
    <row r="74">
      <c r="A74" s="18" t="n"/>
      <c r="B74" s="19" t="n"/>
      <c r="C74" s="20" t="n"/>
      <c r="D74" s="21" t="n"/>
      <c r="E74" s="21" t="n"/>
      <c r="F74" s="20" t="n"/>
      <c r="H74" s="18" t="n"/>
      <c r="J74" s="18" t="n"/>
      <c r="L74" s="20" t="n"/>
      <c r="N74" s="20" t="n"/>
      <c r="P74" s="21" t="n"/>
      <c r="Q74" s="19" t="n"/>
    </row>
    <row r="75">
      <c r="A75" s="18" t="n"/>
      <c r="B75" s="19" t="n"/>
      <c r="C75" s="20" t="n"/>
      <c r="D75" s="21" t="n"/>
      <c r="E75" s="21" t="n"/>
      <c r="F75" s="20" t="n"/>
      <c r="H75" s="18" t="n"/>
      <c r="J75" s="18" t="n"/>
      <c r="L75" s="20" t="n"/>
      <c r="N75" s="20" t="n"/>
      <c r="P75" s="21" t="n"/>
      <c r="Q75" s="19" t="n"/>
    </row>
    <row r="76">
      <c r="A76" s="18" t="n"/>
      <c r="B76" s="19" t="n"/>
      <c r="C76" s="20" t="n"/>
      <c r="D76" s="21" t="n"/>
      <c r="E76" s="21" t="n"/>
      <c r="F76" s="20" t="n"/>
      <c r="H76" s="18" t="n"/>
      <c r="J76" s="18" t="n"/>
      <c r="L76" s="20" t="n"/>
      <c r="N76" s="20" t="n"/>
      <c r="P76" s="21" t="n"/>
      <c r="Q76" s="19" t="n"/>
    </row>
    <row r="77">
      <c r="A77" s="18" t="n"/>
      <c r="B77" s="19" t="n"/>
      <c r="C77" s="20" t="n"/>
      <c r="D77" s="21" t="n"/>
      <c r="E77" s="21" t="n"/>
      <c r="F77" s="20" t="n"/>
      <c r="H77" s="18" t="n"/>
      <c r="J77" s="18" t="n"/>
      <c r="L77" s="20" t="n"/>
      <c r="N77" s="20" t="n"/>
      <c r="P77" s="21" t="n"/>
      <c r="Q77" s="19" t="n"/>
    </row>
    <row r="78">
      <c r="A78" s="18" t="n"/>
      <c r="B78" s="19" t="n"/>
      <c r="C78" s="20" t="n"/>
      <c r="D78" s="21" t="n"/>
      <c r="E78" s="21" t="n"/>
      <c r="F78" s="20" t="n"/>
      <c r="H78" s="18" t="n"/>
      <c r="J78" s="18" t="n"/>
      <c r="L78" s="20" t="n"/>
      <c r="N78" s="20" t="n"/>
      <c r="P78" s="21" t="n"/>
      <c r="Q78" s="19" t="n"/>
    </row>
    <row r="79">
      <c r="A79" s="18" t="n"/>
      <c r="B79" s="19" t="n"/>
      <c r="C79" s="20" t="n"/>
      <c r="D79" s="21" t="n"/>
      <c r="E79" s="21" t="n"/>
      <c r="F79" s="20" t="n"/>
      <c r="H79" s="18" t="n"/>
      <c r="J79" s="18" t="n"/>
      <c r="L79" s="20" t="n"/>
      <c r="N79" s="20" t="n"/>
      <c r="P79" s="21" t="n"/>
      <c r="Q79" s="19" t="n"/>
    </row>
    <row r="80">
      <c r="A80" s="18" t="n"/>
      <c r="B80" s="19" t="n"/>
      <c r="C80" s="20" t="n"/>
      <c r="D80" s="21" t="n"/>
      <c r="E80" s="21" t="n"/>
      <c r="F80" s="20" t="n"/>
      <c r="H80" s="18" t="n"/>
      <c r="J80" s="18" t="n"/>
      <c r="L80" s="20" t="n"/>
      <c r="N80" s="20" t="n"/>
      <c r="P80" s="21" t="n"/>
      <c r="Q80" s="19" t="n"/>
    </row>
    <row r="81">
      <c r="A81" s="18" t="n"/>
      <c r="B81" s="19" t="n"/>
      <c r="C81" s="20" t="n"/>
      <c r="D81" s="21" t="n"/>
      <c r="E81" s="21" t="n"/>
      <c r="F81" s="20" t="n"/>
      <c r="H81" s="18" t="n"/>
      <c r="J81" s="18" t="n"/>
      <c r="L81" s="20" t="n"/>
      <c r="N81" s="20" t="n"/>
      <c r="P81" s="21" t="n"/>
      <c r="Q81" s="19" t="n"/>
    </row>
    <row r="82">
      <c r="A82" s="18" t="n"/>
      <c r="B82" s="19" t="n"/>
      <c r="C82" s="20" t="n"/>
      <c r="D82" s="21" t="n"/>
      <c r="E82" s="21" t="n"/>
      <c r="F82" s="20" t="n"/>
      <c r="H82" s="18" t="n"/>
      <c r="J82" s="18" t="n"/>
      <c r="L82" s="20" t="n"/>
      <c r="N82" s="20" t="n"/>
      <c r="P82" s="21" t="n"/>
      <c r="Q82" s="19" t="n"/>
    </row>
    <row r="83">
      <c r="A83" s="18" t="n"/>
      <c r="B83" s="19" t="n"/>
      <c r="C83" s="20" t="n"/>
      <c r="D83" s="21" t="n"/>
      <c r="E83" s="21" t="n"/>
      <c r="F83" s="20" t="n"/>
      <c r="H83" s="18" t="n"/>
      <c r="J83" s="18" t="n"/>
      <c r="L83" s="20" t="n"/>
      <c r="N83" s="20" t="n"/>
      <c r="P83" s="21" t="n"/>
      <c r="Q83" s="19" t="n"/>
    </row>
    <row r="84">
      <c r="A84" s="18" t="n"/>
      <c r="B84" s="19" t="n"/>
      <c r="C84" s="20" t="n"/>
      <c r="D84" s="21" t="n"/>
      <c r="E84" s="21" t="n"/>
      <c r="F84" s="20" t="n"/>
      <c r="H84" s="18" t="n"/>
      <c r="J84" s="18" t="n"/>
      <c r="L84" s="20" t="n"/>
      <c r="N84" s="20" t="n"/>
      <c r="P84" s="21" t="n"/>
      <c r="Q84" s="19" t="n"/>
    </row>
    <row r="85">
      <c r="A85" s="18" t="n"/>
      <c r="B85" s="19" t="n"/>
      <c r="C85" s="20" t="n"/>
      <c r="D85" s="21" t="n"/>
      <c r="E85" s="21" t="n"/>
      <c r="F85" s="20" t="n"/>
      <c r="H85" s="18" t="n"/>
      <c r="J85" s="18" t="n"/>
      <c r="L85" s="20" t="n"/>
      <c r="N85" s="20" t="n"/>
      <c r="P85" s="21" t="n"/>
      <c r="Q85" s="19" t="n"/>
    </row>
    <row r="86">
      <c r="A86" s="18" t="n"/>
      <c r="B86" s="19" t="n"/>
      <c r="C86" s="20" t="n"/>
      <c r="D86" s="21" t="n"/>
      <c r="E86" s="21" t="n"/>
      <c r="F86" s="20" t="n"/>
      <c r="H86" s="18" t="n"/>
      <c r="J86" s="18" t="n"/>
      <c r="L86" s="20" t="n"/>
      <c r="N86" s="20" t="n"/>
      <c r="P86" s="21" t="n"/>
      <c r="Q86" s="19" t="n"/>
    </row>
    <row r="87">
      <c r="A87" s="18" t="n"/>
      <c r="B87" s="19" t="n"/>
      <c r="C87" s="20" t="n"/>
      <c r="D87" s="21" t="n"/>
      <c r="E87" s="21" t="n"/>
      <c r="F87" s="20" t="n"/>
      <c r="H87" s="18" t="n"/>
      <c r="J87" s="18" t="n"/>
      <c r="L87" s="20" t="n"/>
      <c r="N87" s="20" t="n"/>
      <c r="P87" s="21" t="n"/>
      <c r="Q87" s="19" t="n"/>
    </row>
    <row r="88">
      <c r="A88" s="18" t="n"/>
      <c r="B88" s="19" t="n"/>
      <c r="C88" s="20" t="n"/>
      <c r="D88" s="21" t="n"/>
      <c r="E88" s="21" t="n"/>
      <c r="F88" s="20" t="n"/>
      <c r="H88" s="18" t="n"/>
      <c r="J88" s="18" t="n"/>
      <c r="L88" s="20" t="n"/>
      <c r="N88" s="20" t="n"/>
      <c r="P88" s="21" t="n"/>
      <c r="Q88" s="19" t="n"/>
    </row>
    <row r="89">
      <c r="A89" s="18" t="n"/>
      <c r="B89" s="19" t="n"/>
      <c r="C89" s="20" t="n"/>
      <c r="D89" s="21" t="n"/>
      <c r="E89" s="21" t="n"/>
      <c r="F89" s="20" t="n"/>
      <c r="H89" s="18" t="n"/>
      <c r="J89" s="18" t="n"/>
      <c r="L89" s="20" t="n"/>
      <c r="N89" s="20" t="n"/>
      <c r="P89" s="21" t="n"/>
      <c r="Q89" s="19" t="n"/>
    </row>
    <row r="90">
      <c r="A90" s="18" t="n"/>
      <c r="B90" s="19" t="n"/>
      <c r="C90" s="20" t="n"/>
      <c r="D90" s="21" t="n"/>
      <c r="E90" s="21" t="n"/>
      <c r="F90" s="20" t="n"/>
      <c r="H90" s="18" t="n"/>
      <c r="J90" s="18" t="n"/>
      <c r="L90" s="20" t="n"/>
      <c r="N90" s="20" t="n"/>
      <c r="P90" s="21" t="n"/>
      <c r="Q90" s="19" t="n"/>
    </row>
    <row r="91">
      <c r="A91" s="18" t="n"/>
      <c r="B91" s="19" t="n"/>
      <c r="C91" s="20" t="n"/>
      <c r="D91" s="21" t="n"/>
      <c r="E91" s="21" t="n"/>
      <c r="F91" s="20" t="n"/>
      <c r="H91" s="18" t="n"/>
      <c r="J91" s="18" t="n"/>
      <c r="L91" s="20" t="n"/>
      <c r="N91" s="20" t="n"/>
      <c r="P91" s="21" t="n"/>
      <c r="Q91" s="19" t="n"/>
    </row>
    <row r="92">
      <c r="A92" s="18" t="n"/>
      <c r="B92" s="19" t="n"/>
      <c r="C92" s="20" t="n"/>
      <c r="D92" s="21" t="n"/>
      <c r="E92" s="21" t="n"/>
      <c r="F92" s="20" t="n"/>
      <c r="H92" s="18" t="n"/>
      <c r="J92" s="18" t="n"/>
      <c r="L92" s="20" t="n"/>
      <c r="N92" s="20" t="n"/>
      <c r="P92" s="21" t="n"/>
      <c r="Q92" s="19" t="n"/>
    </row>
    <row r="93">
      <c r="A93" s="18" t="n"/>
      <c r="B93" s="19" t="n"/>
      <c r="C93" s="20" t="n"/>
      <c r="D93" s="21" t="n"/>
      <c r="E93" s="21" t="n"/>
      <c r="F93" s="20" t="n"/>
      <c r="H93" s="18" t="n"/>
      <c r="J93" s="18" t="n"/>
      <c r="L93" s="20" t="n"/>
      <c r="N93" s="20" t="n"/>
      <c r="P93" s="21" t="n"/>
      <c r="Q93" s="19" t="n"/>
    </row>
    <row r="94">
      <c r="A94" s="18" t="n"/>
      <c r="B94" s="19" t="n"/>
      <c r="C94" s="20" t="n"/>
      <c r="D94" s="21" t="n"/>
      <c r="E94" s="21" t="n"/>
      <c r="F94" s="20" t="n"/>
      <c r="H94" s="18" t="n"/>
      <c r="J94" s="18" t="n"/>
      <c r="L94" s="20" t="n"/>
      <c r="N94" s="20" t="n"/>
      <c r="P94" s="21" t="n"/>
      <c r="Q94" s="19" t="n"/>
    </row>
    <row r="95">
      <c r="A95" s="18" t="n"/>
      <c r="B95" s="19" t="n"/>
      <c r="C95" s="20" t="n"/>
      <c r="D95" s="21" t="n"/>
      <c r="E95" s="21" t="n"/>
      <c r="F95" s="20" t="n"/>
      <c r="H95" s="18" t="n"/>
      <c r="J95" s="18" t="n"/>
      <c r="L95" s="20" t="n"/>
      <c r="N95" s="20" t="n"/>
      <c r="P95" s="21" t="n"/>
      <c r="Q95" s="19" t="n"/>
    </row>
    <row r="96">
      <c r="A96" s="18" t="n"/>
      <c r="B96" s="19" t="n"/>
      <c r="C96" s="20" t="n"/>
      <c r="D96" s="21" t="n"/>
      <c r="E96" s="21" t="n"/>
      <c r="F96" s="20" t="n"/>
      <c r="H96" s="18" t="n"/>
      <c r="J96" s="18" t="n"/>
      <c r="L96" s="20" t="n"/>
      <c r="N96" s="20" t="n"/>
      <c r="P96" s="21" t="n"/>
      <c r="Q96" s="19" t="n"/>
    </row>
    <row r="97">
      <c r="A97" s="18" t="n"/>
      <c r="B97" s="19" t="n"/>
      <c r="C97" s="20" t="n"/>
      <c r="D97" s="21" t="n"/>
      <c r="E97" s="21" t="n"/>
      <c r="F97" s="20" t="n"/>
      <c r="H97" s="18" t="n"/>
      <c r="J97" s="18" t="n"/>
      <c r="L97" s="20" t="n"/>
      <c r="N97" s="20" t="n"/>
      <c r="P97" s="21" t="n"/>
      <c r="Q97" s="19" t="n"/>
    </row>
    <row r="98">
      <c r="A98" s="18" t="n"/>
      <c r="B98" s="19" t="n"/>
      <c r="C98" s="20" t="n"/>
      <c r="D98" s="21" t="n"/>
      <c r="E98" s="21" t="n"/>
      <c r="F98" s="20" t="n"/>
      <c r="H98" s="18" t="n"/>
      <c r="J98" s="18" t="n"/>
      <c r="L98" s="20" t="n"/>
      <c r="N98" s="20" t="n"/>
      <c r="P98" s="21" t="n"/>
      <c r="Q98" s="19" t="n"/>
    </row>
    <row r="99">
      <c r="A99" s="18" t="n"/>
      <c r="B99" s="19" t="n"/>
      <c r="C99" s="20" t="n"/>
      <c r="D99" s="21" t="n"/>
      <c r="E99" s="21" t="n"/>
      <c r="F99" s="20" t="n"/>
      <c r="H99" s="18" t="n"/>
      <c r="J99" s="18" t="n"/>
      <c r="L99" s="20" t="n"/>
      <c r="N99" s="20" t="n"/>
      <c r="P99" s="21" t="n"/>
      <c r="Q99" s="19" t="n"/>
    </row>
    <row r="100">
      <c r="A100" s="18" t="n"/>
      <c r="B100" s="19" t="n"/>
      <c r="C100" s="20" t="n"/>
      <c r="D100" s="21" t="n"/>
      <c r="E100" s="21" t="n"/>
      <c r="F100" s="20" t="n"/>
      <c r="H100" s="18" t="n"/>
      <c r="J100" s="18" t="n"/>
      <c r="L100" s="20" t="n"/>
      <c r="N100" s="20" t="n"/>
      <c r="P100" s="21" t="n"/>
      <c r="Q100" s="19" t="n"/>
    </row>
    <row r="101">
      <c r="A101" s="18" t="n"/>
      <c r="B101" s="19" t="n"/>
      <c r="C101" s="20" t="n"/>
      <c r="D101" s="21" t="n"/>
      <c r="E101" s="21" t="n"/>
      <c r="F101" s="20" t="n"/>
      <c r="H101" s="18" t="n"/>
      <c r="J101" s="18" t="n"/>
      <c r="L101" s="20" t="n"/>
      <c r="N101" s="20" t="n"/>
      <c r="P101" s="21" t="n"/>
      <c r="Q101" s="19" t="n"/>
    </row>
    <row r="102">
      <c r="A102" s="18" t="n"/>
      <c r="B102" s="19" t="n"/>
      <c r="C102" s="20" t="n"/>
      <c r="D102" s="21" t="n"/>
      <c r="E102" s="21" t="n"/>
      <c r="F102" s="20" t="n"/>
      <c r="H102" s="18" t="n"/>
      <c r="J102" s="18" t="n"/>
      <c r="L102" s="20" t="n"/>
      <c r="N102" s="20" t="n"/>
      <c r="P102" s="21" t="n"/>
      <c r="Q102" s="19" t="n"/>
    </row>
    <row r="103">
      <c r="A103" s="18" t="n"/>
      <c r="B103" s="19" t="n"/>
      <c r="C103" s="20" t="n"/>
      <c r="D103" s="21" t="n"/>
      <c r="E103" s="21" t="n"/>
      <c r="F103" s="20" t="n"/>
      <c r="H103" s="18" t="n"/>
      <c r="J103" s="18" t="n"/>
      <c r="L103" s="20" t="n"/>
      <c r="N103" s="20" t="n"/>
      <c r="P103" s="21" t="n"/>
      <c r="Q103" s="19" t="n"/>
    </row>
    <row r="104">
      <c r="A104" s="18" t="n"/>
      <c r="B104" s="19" t="n"/>
      <c r="C104" s="20" t="n"/>
      <c r="D104" s="21" t="n"/>
      <c r="E104" s="21" t="n"/>
      <c r="F104" s="20" t="n"/>
      <c r="H104" s="18" t="n"/>
      <c r="J104" s="18" t="n"/>
      <c r="L104" s="20" t="n"/>
      <c r="N104" s="20" t="n"/>
      <c r="P104" s="21" t="n"/>
      <c r="Q104" s="19" t="n"/>
    </row>
    <row r="105">
      <c r="A105" s="18" t="n"/>
      <c r="B105" s="19" t="n"/>
      <c r="C105" s="20" t="n"/>
      <c r="D105" s="21" t="n"/>
      <c r="E105" s="21" t="n"/>
      <c r="F105" s="20" t="n"/>
      <c r="H105" s="18" t="n"/>
      <c r="J105" s="18" t="n"/>
      <c r="L105" s="20" t="n"/>
      <c r="N105" s="20" t="n"/>
      <c r="P105" s="21" t="n"/>
      <c r="Q105" s="19" t="n"/>
    </row>
    <row r="106">
      <c r="A106" s="18" t="n"/>
      <c r="B106" s="19" t="n"/>
      <c r="C106" s="20" t="n"/>
      <c r="D106" s="21" t="n"/>
      <c r="E106" s="21" t="n"/>
      <c r="F106" s="20" t="n"/>
      <c r="H106" s="18" t="n"/>
      <c r="J106" s="18" t="n"/>
      <c r="L106" s="20" t="n"/>
      <c r="N106" s="20" t="n"/>
      <c r="P106" s="21" t="n"/>
      <c r="Q106" s="19" t="n"/>
    </row>
    <row r="107">
      <c r="A107" s="18" t="n"/>
      <c r="B107" s="19" t="n"/>
      <c r="C107" s="20" t="n"/>
      <c r="D107" s="21" t="n"/>
      <c r="E107" s="21" t="n"/>
      <c r="F107" s="20" t="n"/>
      <c r="H107" s="18" t="n"/>
      <c r="J107" s="18" t="n"/>
      <c r="L107" s="20" t="n"/>
      <c r="N107" s="20" t="n"/>
      <c r="P107" s="21" t="n"/>
      <c r="Q107" s="19" t="n"/>
    </row>
  </sheetData>
  <autoFilter ref="A7:Q107"/>
  <mergeCells count="1">
    <mergeCell ref="A1:Q1"/>
  </mergeCells>
  <dataValidations count="4">
    <dataValidation sqref="B3 D8:E107 P8:P107" showErrorMessage="1" showInputMessage="1" allowBlank="1" errorTitle="Date non valide" error="Saisissez une date comprise entre le 01/01/2025 et le 31/12/2035." promptTitle="Période autorisée" prompt="Date autorisée : du 01/01/2025 au 31/12/2035." type="date" operator="between">
      <formula1>DATE(2025,1,1)</formula1>
      <formula2>DATE(2035,12,31)</formula2>
    </dataValidation>
    <dataValidation sqref="B4" showErrorMessage="1" showInputMessage="1" allowBlank="0" errorTitle="Nombre de semaines non valide" error="Saisissez un nombre entier compris entre 4 et 52." type="whole" operator="between">
      <formula1>4</formula1>
      <formula2>52</formula2>
    </dataValidation>
    <dataValidation sqref="C8:C107" showErrorMessage="1" showInputMessage="1" allowBlank="1" errorTitle="Ordre non valide" error="Saisissez un ordre entier compris entre 1 et 999." type="whole" operator="between">
      <formula1>1</formula1>
      <formula2>999</formula2>
    </dataValidation>
    <dataValidation sqref="F8:F107" showErrorMessage="1" showDropDown="0" showInputMessage="1" allowBlank="1" errorTitle="Valeur non valide" error="Sélectionnez Oui ou Non dans la liste." type="list">
      <formula1>"Oui,Non"</formula1>
    </dataValidation>
  </dataValidations>
  <pageMargins left="0.25" right="0.25" top="0.5" bottom="0.5" header="0.5" footer="0.5"/>
  <pageSetup orientation="landscape" fitToHeight="0" fitToWidth="1"/>
  <tableParts count="6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U15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28" customWidth="1" min="4" max="4"/>
    <col width="24" customWidth="1" min="5" max="5"/>
    <col width="20" customWidth="1" min="6" max="6"/>
    <col width="14" customWidth="1" min="7" max="7"/>
    <col width="14" customWidth="1" min="8" max="8"/>
    <col width="14" customWidth="1" min="9" max="9"/>
    <col width="13" customWidth="1" min="10" max="10"/>
    <col width="15" customWidth="1" min="11" max="11"/>
    <col width="12" customWidth="1" min="12" max="12"/>
    <col width="18" customWidth="1" min="13" max="13"/>
    <col width="17" customWidth="1" min="14" max="14"/>
    <col width="21" customWidth="1" min="15" max="15"/>
    <col width="18" customWidth="1" min="16" max="16"/>
    <col width="20" customWidth="1" min="17" max="17"/>
    <col width="26" customWidth="1" min="18" max="18"/>
    <col width="29" customWidth="1" min="19" max="19"/>
    <col width="24" customWidth="1" min="20" max="20"/>
    <col width="39" customWidth="1" min="21" max="21"/>
  </cols>
  <sheetData>
    <row r="1" ht="28" customHeight="1">
      <c r="A1" s="1" t="inlineStr">
        <is>
          <t>Planning opérationnel par zones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30" t="n"/>
    </row>
    <row r="2" ht="30" customHeight="1">
      <c r="A2" s="2" t="inlineStr">
        <is>
          <t>150 lignes préparées, dont 10 exemples entièrement fictifs. Cellules jaunes : saisie. Cellules grises : calcul automatique à ne pas remplacer.</t>
        </is>
      </c>
    </row>
    <row r="3"/>
    <row r="4" ht="42" customHeight="1">
      <c r="A4" s="6" t="inlineStr">
        <is>
          <t>ID tâche</t>
        </is>
      </c>
      <c r="B4" s="6" t="inlineStr">
        <is>
          <t>Zone</t>
        </is>
      </c>
      <c r="C4" s="6" t="inlineStr">
        <is>
          <t>Rang zone</t>
        </is>
      </c>
      <c r="D4" s="6" t="inlineStr">
        <is>
          <t>Travaux</t>
        </is>
      </c>
      <c r="E4" s="6" t="inlineStr">
        <is>
          <t>Lot</t>
        </is>
      </c>
      <c r="F4" s="6" t="inlineStr">
        <is>
          <t>Équipe</t>
        </is>
      </c>
      <c r="G4" s="6" t="inlineStr">
        <is>
          <t>Début prévu</t>
        </is>
      </c>
      <c r="H4" s="6" t="inlineStr">
        <is>
          <t>Fin prévue</t>
        </is>
      </c>
      <c r="I4" s="6" t="inlineStr">
        <is>
          <t>Durée ouvrée</t>
        </is>
      </c>
      <c r="J4" s="6" t="inlineStr">
        <is>
          <t>Avancement</t>
        </is>
      </c>
      <c r="K4" s="6" t="inlineStr">
        <is>
          <t>Statut</t>
        </is>
      </c>
      <c r="L4" s="6" t="inlineStr">
        <is>
          <t>Priorité</t>
        </is>
      </c>
      <c r="M4" s="6" t="inlineStr">
        <is>
          <t>Occupation exclusive</t>
        </is>
      </c>
      <c r="N4" s="6" t="inlineStr">
        <is>
          <t>ID prédécesseur</t>
        </is>
      </c>
      <c r="O4" s="6" t="inlineStr">
        <is>
          <t>Début conseillé séquentiel</t>
        </is>
      </c>
      <c r="P4" s="6" t="inlineStr">
        <is>
          <t>Alerte dates</t>
        </is>
      </c>
      <c r="Q4" s="6" t="inlineStr">
        <is>
          <t>Alerte zone</t>
        </is>
      </c>
      <c r="R4" s="6" t="inlineStr">
        <is>
          <t>Alerte équipe</t>
        </is>
      </c>
      <c r="S4" s="6" t="inlineStr">
        <is>
          <t>Alerte séquence</t>
        </is>
      </c>
      <c r="T4" s="6" t="inlineStr">
        <is>
          <t>Alerte disponibilité</t>
        </is>
      </c>
      <c r="U4" s="6" t="inlineStr">
        <is>
          <t>Commentaire</t>
        </is>
      </c>
    </row>
    <row r="5" ht="30" customHeight="1">
      <c r="A5" s="18" t="inlineStr">
        <is>
          <t>P-001</t>
        </is>
      </c>
      <c r="B5" s="18" t="inlineStr">
        <is>
          <t>Z01</t>
        </is>
      </c>
      <c r="C5" s="20" t="n">
        <v>1</v>
      </c>
      <c r="D5" s="19" t="inlineStr">
        <is>
          <t>Installation protections</t>
        </is>
      </c>
      <c r="E5" s="18" t="inlineStr">
        <is>
          <t>Installation provisoire</t>
        </is>
      </c>
      <c r="F5" s="18" t="inlineStr">
        <is>
          <t>Équipe Alpha</t>
        </is>
      </c>
      <c r="G5" s="21" t="n">
        <v>46272</v>
      </c>
      <c r="H5" s="21" t="n">
        <v>46273</v>
      </c>
      <c r="I5" s="22">
        <f>IF($A5="","",IF(OR($G5="",$H5=""),"",IFERROR(NETWORKDAYS($G5,$H5,'Paramètres'!$P$8:$P$107),"")))</f>
        <v/>
      </c>
      <c r="J5" s="23" t="n">
        <v>0.5</v>
      </c>
      <c r="K5" s="20" t="inlineStr">
        <is>
          <t>En cours</t>
        </is>
      </c>
      <c r="L5" s="20" t="inlineStr">
        <is>
          <t>Haute</t>
        </is>
      </c>
      <c r="M5" s="20" t="inlineStr">
        <is>
          <t>Oui</t>
        </is>
      </c>
      <c r="N5" s="18" t="n"/>
      <c r="O5" s="24">
        <f>IF($A5="","",IF(OR($B5="",$C5=""),"",MAX(IFERROR(_xlfn.XLOOKUP($B5,'Paramètres'!$A$8:$A$107,'Paramètres'!$D$8:$D$107),0),IFERROR(_xlfn.MAXIFS('Planning_zones'!$H$5:$H$154,'Planning_zones'!$B$5:$B$154,$B5,'Planning_zones'!$C$5:$C$154,"&lt;"&amp;$C5,'Planning_zones'!$K$5:$K$154,"&lt;&gt;Annulé")+1,0))))</f>
        <v/>
      </c>
      <c r="P5" s="25">
        <f>IF($A5="","",IF(OR($G5="",$H5=""),"INCOMPLET",IF($H5&lt;$G5,"DATES INVALIDES","OK")))</f>
        <v/>
      </c>
      <c r="Q5" s="25">
        <f>IF($A5="","",IF(OR($B5="",$G5="",$H5=""),"",IF($K5="Annulé","OK",IFERROR(IF(OR($M5="Oui",_xlfn.XLOOKUP($B5,'Paramètres'!$A$8:$A$107,'Paramètres'!$F$8:$F$107)="Non"),IF(COUNTIFS('Planning_zones'!$A$5:$A$154,"&lt;&gt;",'Planning_zones'!$A$5:$A$154,"&lt;&gt;"&amp;$A5,'Planning_zones'!$B$5:$B$154,$B5,'Planning_zones'!$K$5:$K$154,"&lt;&gt;Annulé",'Planning_zones'!$G$5:$G$154,"&lt;="&amp;$H5,'Planning_zones'!$H$5:$H$154,"&gt;="&amp;$G5)&gt;0,"CONFLIT ZONE","OK"),IF(COUNTIFS('Planning_zones'!$A$5:$A$154,"&lt;&gt;",'Planning_zones'!$A$5:$A$154,"&lt;&gt;"&amp;$A5,'Planning_zones'!$B$5:$B$154,$B5,'Planning_zones'!$K$5:$K$154,"&lt;&gt;Annulé",'Planning_zones'!$M$5:$M$154,"Oui",'Planning_zones'!$G$5:$G$154,"&lt;="&amp;$H5,'Planning_zones'!$H$5:$H$154,"&gt;="&amp;$G5)&gt;0,"CONFLIT ZONE","OK")),"ZONE INTROUVABLE"))))</f>
        <v/>
      </c>
      <c r="R5" s="25">
        <f>IF($A5="","",IF(OR($F5="",$G5="",$H5=""),"",IF($K5="Annulé","OK",IF(SUMPRODUCT(('Planning_zones'!$A$5:$A$154&lt;&gt;"")*('Planning_zones'!$A$5:$A$154&lt;&gt;$A5)*('Planning_zones'!$F$5:$F$154=$F5)*('Planning_zones'!$K$5:$K$154&lt;&gt;"Annulé")*('Planning_zones'!$G$5:$G$154&lt;&gt;"")*('Planning_zones'!$H$5:$H$154&lt;&gt;"")*('Planning_zones'!$G$5:$G$154&lt;=$H5)*('Planning_zones'!$H$5:$H$154&gt;=$G5))&gt;0,"ÉQUIPE DÉJÀ MOBILISÉE","OK"))))</f>
        <v/>
      </c>
      <c r="S5" s="25">
        <f>IF($A5="","",IF($N5="","",IFERROR(IF(_xlfn.XLOOKUP($N5,'Planning_zones'!$A$5:$A$154,'Planning_zones'!$H$5:$H$154)&lt;$G5,"OK","PRÉDÉCESSEUR NON TERMINÉ"),"PRÉDÉCESSEUR INTROUVABLE")))</f>
        <v/>
      </c>
      <c r="T5" s="25">
        <f>IF($A5="","",IF(OR($B5="",$G5="",$H5=""),"",IFERROR(IF(AND($G5&gt;=_xlfn.XLOOKUP($B5,'Paramètres'!$A$8:$A$107,'Paramètres'!$D$8:$D$107),$H5&lt;=_xlfn.XLOOKUP($B5,'Paramètres'!$A$8:$A$107,'Paramètres'!$E$8:$E$107)),"OK","HORS DISPONIBILITÉ"),"ZONE INTROUVABLE")))</f>
        <v/>
      </c>
      <c r="U5" s="19" t="inlineStr">
        <is>
          <t>Exemple fictif : protection initiale.</t>
        </is>
      </c>
    </row>
    <row r="6" ht="30" customHeight="1">
      <c r="A6" s="18" t="inlineStr">
        <is>
          <t>P-002</t>
        </is>
      </c>
      <c r="B6" s="18" t="inlineStr">
        <is>
          <t>Z01</t>
        </is>
      </c>
      <c r="C6" s="20" t="n">
        <v>2</v>
      </c>
      <c r="D6" s="19" t="inlineStr">
        <is>
          <t>Dépose fictive</t>
        </is>
      </c>
      <c r="E6" s="18" t="inlineStr">
        <is>
          <t>Dépose fictive</t>
        </is>
      </c>
      <c r="F6" s="18" t="inlineStr">
        <is>
          <t>Équipe Bravo</t>
        </is>
      </c>
      <c r="G6" s="21" t="n">
        <v>46274</v>
      </c>
      <c r="H6" s="21" t="n">
        <v>46276</v>
      </c>
      <c r="I6" s="22">
        <f>IF($A6="","",IF(OR($G6="",$H6=""),"",IFERROR(NETWORKDAYS($G6,$H6,'Paramètres'!$P$8:$P$107),"")))</f>
        <v/>
      </c>
      <c r="J6" s="23" t="n">
        <v>0</v>
      </c>
      <c r="K6" s="20" t="inlineStr">
        <is>
          <t>Planifié</t>
        </is>
      </c>
      <c r="L6" s="20" t="inlineStr">
        <is>
          <t>Normale</t>
        </is>
      </c>
      <c r="M6" s="20" t="inlineStr">
        <is>
          <t>Non</t>
        </is>
      </c>
      <c r="N6" s="18" t="inlineStr">
        <is>
          <t>P-001</t>
        </is>
      </c>
      <c r="O6" s="24">
        <f>IF($A6="","",IF(OR($B6="",$C6=""),"",MAX(IFERROR(_xlfn.XLOOKUP($B6,'Paramètres'!$A$8:$A$107,'Paramètres'!$D$8:$D$107),0),IFERROR(_xlfn.MAXIFS('Planning_zones'!$H$5:$H$154,'Planning_zones'!$B$5:$B$154,$B6,'Planning_zones'!$C$5:$C$154,"&lt;"&amp;$C6,'Planning_zones'!$K$5:$K$154,"&lt;&gt;Annulé")+1,0))))</f>
        <v/>
      </c>
      <c r="P6" s="25">
        <f>IF($A6="","",IF(OR($G6="",$H6=""),"INCOMPLET",IF($H6&lt;$G6,"DATES INVALIDES","OK")))</f>
        <v/>
      </c>
      <c r="Q6" s="25">
        <f>IF($A6="","",IF(OR($B6="",$G6="",$H6=""),"",IF($K6="Annulé","OK",IFERROR(IF(OR($M6="Oui",_xlfn.XLOOKUP($B6,'Paramètres'!$A$8:$A$107,'Paramètres'!$F$8:$F$107)="Non"),IF(COUNTIFS('Planning_zones'!$A$5:$A$154,"&lt;&gt;",'Planning_zones'!$A$5:$A$154,"&lt;&gt;"&amp;$A6,'Planning_zones'!$B$5:$B$154,$B6,'Planning_zones'!$K$5:$K$154,"&lt;&gt;Annulé",'Planning_zones'!$G$5:$G$154,"&lt;="&amp;$H6,'Planning_zones'!$H$5:$H$154,"&gt;="&amp;$G6)&gt;0,"CONFLIT ZONE","OK"),IF(COUNTIFS('Planning_zones'!$A$5:$A$154,"&lt;&gt;",'Planning_zones'!$A$5:$A$154,"&lt;&gt;"&amp;$A6,'Planning_zones'!$B$5:$B$154,$B6,'Planning_zones'!$K$5:$K$154,"&lt;&gt;Annulé",'Planning_zones'!$M$5:$M$154,"Oui",'Planning_zones'!$G$5:$G$154,"&lt;="&amp;$H6,'Planning_zones'!$H$5:$H$154,"&gt;="&amp;$G6)&gt;0,"CONFLIT ZONE","OK")),"ZONE INTROUVABLE"))))</f>
        <v/>
      </c>
      <c r="R6" s="25">
        <f>IF($A6="","",IF(OR($F6="",$G6="",$H6=""),"",IF($K6="Annulé","OK",IF(SUMPRODUCT(('Planning_zones'!$A$5:$A$154&lt;&gt;"")*('Planning_zones'!$A$5:$A$154&lt;&gt;$A6)*('Planning_zones'!$F$5:$F$154=$F6)*('Planning_zones'!$K$5:$K$154&lt;&gt;"Annulé")*('Planning_zones'!$G$5:$G$154&lt;&gt;"")*('Planning_zones'!$H$5:$H$154&lt;&gt;"")*('Planning_zones'!$G$5:$G$154&lt;=$H6)*('Planning_zones'!$H$5:$H$154&gt;=$G6))&gt;0,"ÉQUIPE DÉJÀ MOBILISÉE","OK"))))</f>
        <v/>
      </c>
      <c r="S6" s="25">
        <f>IF($A6="","",IF($N6="","",IFERROR(IF(_xlfn.XLOOKUP($N6,'Planning_zones'!$A$5:$A$154,'Planning_zones'!$H$5:$H$154)&lt;$G6,"OK","PRÉDÉCESSEUR NON TERMINÉ"),"PRÉDÉCESSEUR INTROUVABLE")))</f>
        <v/>
      </c>
      <c r="T6" s="25">
        <f>IF($A6="","",IF(OR($B6="",$G6="",$H6=""),"",IFERROR(IF(AND($G6&gt;=_xlfn.XLOOKUP($B6,'Paramètres'!$A$8:$A$107,'Paramètres'!$D$8:$D$107),$H6&lt;=_xlfn.XLOOKUP($B6,'Paramètres'!$A$8:$A$107,'Paramètres'!$E$8:$E$107)),"OK","HORS DISPONIBILITÉ"),"ZONE INTROUVABLE")))</f>
        <v/>
      </c>
      <c r="U6" s="19" t="inlineStr">
        <is>
          <t>Exemple fictif : coactivité interdite en Z01.</t>
        </is>
      </c>
    </row>
    <row r="7" ht="30" customHeight="1">
      <c r="A7" s="18" t="inlineStr">
        <is>
          <t>P-003</t>
        </is>
      </c>
      <c r="B7" s="18" t="inlineStr">
        <is>
          <t>Z01</t>
        </is>
      </c>
      <c r="C7" s="20" t="n">
        <v>3</v>
      </c>
      <c r="D7" s="19" t="inlineStr">
        <is>
          <t>Réseaux provisoires</t>
        </is>
      </c>
      <c r="E7" s="18" t="inlineStr">
        <is>
          <t>Réseaux provisoires</t>
        </is>
      </c>
      <c r="F7" s="18" t="inlineStr">
        <is>
          <t>Équipe Charlie</t>
        </is>
      </c>
      <c r="G7" s="21" t="n">
        <v>46275</v>
      </c>
      <c r="H7" s="21" t="n">
        <v>46279</v>
      </c>
      <c r="I7" s="22">
        <f>IF($A7="","",IF(OR($G7="",$H7=""),"",IFERROR(NETWORKDAYS($G7,$H7,'Paramètres'!$P$8:$P$107),"")))</f>
        <v/>
      </c>
      <c r="J7" s="23" t="n">
        <v>0</v>
      </c>
      <c r="K7" s="20" t="inlineStr">
        <is>
          <t>Planifié</t>
        </is>
      </c>
      <c r="L7" s="20" t="inlineStr">
        <is>
          <t>Haute</t>
        </is>
      </c>
      <c r="M7" s="20" t="inlineStr">
        <is>
          <t>Non</t>
        </is>
      </c>
      <c r="N7" s="18" t="inlineStr">
        <is>
          <t>P-002</t>
        </is>
      </c>
      <c r="O7" s="24">
        <f>IF($A7="","",IF(OR($B7="",$C7=""),"",MAX(IFERROR(_xlfn.XLOOKUP($B7,'Paramètres'!$A$8:$A$107,'Paramètres'!$D$8:$D$107),0),IFERROR(_xlfn.MAXIFS('Planning_zones'!$H$5:$H$154,'Planning_zones'!$B$5:$B$154,$B7,'Planning_zones'!$C$5:$C$154,"&lt;"&amp;$C7,'Planning_zones'!$K$5:$K$154,"&lt;&gt;Annulé")+1,0))))</f>
        <v/>
      </c>
      <c r="P7" s="25">
        <f>IF($A7="","",IF(OR($G7="",$H7=""),"INCOMPLET",IF($H7&lt;$G7,"DATES INVALIDES","OK")))</f>
        <v/>
      </c>
      <c r="Q7" s="25">
        <f>IF($A7="","",IF(OR($B7="",$G7="",$H7=""),"",IF($K7="Annulé","OK",IFERROR(IF(OR($M7="Oui",_xlfn.XLOOKUP($B7,'Paramètres'!$A$8:$A$107,'Paramètres'!$F$8:$F$107)="Non"),IF(COUNTIFS('Planning_zones'!$A$5:$A$154,"&lt;&gt;",'Planning_zones'!$A$5:$A$154,"&lt;&gt;"&amp;$A7,'Planning_zones'!$B$5:$B$154,$B7,'Planning_zones'!$K$5:$K$154,"&lt;&gt;Annulé",'Planning_zones'!$G$5:$G$154,"&lt;="&amp;$H7,'Planning_zones'!$H$5:$H$154,"&gt;="&amp;$G7)&gt;0,"CONFLIT ZONE","OK"),IF(COUNTIFS('Planning_zones'!$A$5:$A$154,"&lt;&gt;",'Planning_zones'!$A$5:$A$154,"&lt;&gt;"&amp;$A7,'Planning_zones'!$B$5:$B$154,$B7,'Planning_zones'!$K$5:$K$154,"&lt;&gt;Annulé",'Planning_zones'!$M$5:$M$154,"Oui",'Planning_zones'!$G$5:$G$154,"&lt;="&amp;$H7,'Planning_zones'!$H$5:$H$154,"&gt;="&amp;$G7)&gt;0,"CONFLIT ZONE","OK")),"ZONE INTROUVABLE"))))</f>
        <v/>
      </c>
      <c r="R7" s="25">
        <f>IF($A7="","",IF(OR($F7="",$G7="",$H7=""),"",IF($K7="Annulé","OK",IF(SUMPRODUCT(('Planning_zones'!$A$5:$A$154&lt;&gt;"")*('Planning_zones'!$A$5:$A$154&lt;&gt;$A7)*('Planning_zones'!$F$5:$F$154=$F7)*('Planning_zones'!$K$5:$K$154&lt;&gt;"Annulé")*('Planning_zones'!$G$5:$G$154&lt;&gt;"")*('Planning_zones'!$H$5:$H$154&lt;&gt;"")*('Planning_zones'!$G$5:$G$154&lt;=$H7)*('Planning_zones'!$H$5:$H$154&gt;=$G7))&gt;0,"ÉQUIPE DÉJÀ MOBILISÉE","OK"))))</f>
        <v/>
      </c>
      <c r="S7" s="25">
        <f>IF($A7="","",IF($N7="","",IFERROR(IF(_xlfn.XLOOKUP($N7,'Planning_zones'!$A$5:$A$154,'Planning_zones'!$H$5:$H$154)&lt;$G7,"OK","PRÉDÉCESSEUR NON TERMINÉ"),"PRÉDÉCESSEUR INTROUVABLE")))</f>
        <v/>
      </c>
      <c r="T7" s="25">
        <f>IF($A7="","",IF(OR($B7="",$G7="",$H7=""),"",IFERROR(IF(AND($G7&gt;=_xlfn.XLOOKUP($B7,'Paramètres'!$A$8:$A$107,'Paramètres'!$D$8:$D$107),$H7&lt;=_xlfn.XLOOKUP($B7,'Paramètres'!$A$8:$A$107,'Paramètres'!$E$8:$E$107)),"OK","HORS DISPONIBILITÉ"),"ZONE INTROUVABLE")))</f>
        <v/>
      </c>
      <c r="U7" s="19" t="inlineStr">
        <is>
          <t>Exemple fictif : chevauchement volontaire avec P-002.</t>
        </is>
      </c>
    </row>
    <row r="8" ht="30" customHeight="1">
      <c r="A8" s="18" t="inlineStr">
        <is>
          <t>P-004</t>
        </is>
      </c>
      <c r="B8" s="18" t="inlineStr">
        <is>
          <t>Z02</t>
        </is>
      </c>
      <c r="C8" s="20" t="n">
        <v>1</v>
      </c>
      <c r="D8" s="19" t="inlineStr">
        <is>
          <t>Cloisons témoins</t>
        </is>
      </c>
      <c r="E8" s="18" t="inlineStr">
        <is>
          <t>Second œuvre témoin</t>
        </is>
      </c>
      <c r="F8" s="18" t="inlineStr">
        <is>
          <t>Équipe Delta</t>
        </is>
      </c>
      <c r="G8" s="21" t="n">
        <v>46272</v>
      </c>
      <c r="H8" s="21" t="n">
        <v>46275</v>
      </c>
      <c r="I8" s="22">
        <f>IF($A8="","",IF(OR($G8="",$H8=""),"",IFERROR(NETWORKDAYS($G8,$H8,'Paramètres'!$P$8:$P$107),"")))</f>
        <v/>
      </c>
      <c r="J8" s="23" t="n">
        <v>0.25</v>
      </c>
      <c r="K8" s="20" t="inlineStr">
        <is>
          <t>En cours</t>
        </is>
      </c>
      <c r="L8" s="20" t="inlineStr">
        <is>
          <t>Normale</t>
        </is>
      </c>
      <c r="M8" s="20" t="inlineStr">
        <is>
          <t>Non</t>
        </is>
      </c>
      <c r="N8" s="18" t="n"/>
      <c r="O8" s="24">
        <f>IF($A8="","",IF(OR($B8="",$C8=""),"",MAX(IFERROR(_xlfn.XLOOKUP($B8,'Paramètres'!$A$8:$A$107,'Paramètres'!$D$8:$D$107),0),IFERROR(_xlfn.MAXIFS('Planning_zones'!$H$5:$H$154,'Planning_zones'!$B$5:$B$154,$B8,'Planning_zones'!$C$5:$C$154,"&lt;"&amp;$C8,'Planning_zones'!$K$5:$K$154,"&lt;&gt;Annulé")+1,0))))</f>
        <v/>
      </c>
      <c r="P8" s="25">
        <f>IF($A8="","",IF(OR($G8="",$H8=""),"INCOMPLET",IF($H8&lt;$G8,"DATES INVALIDES","OK")))</f>
        <v/>
      </c>
      <c r="Q8" s="25">
        <f>IF($A8="","",IF(OR($B8="",$G8="",$H8=""),"",IF($K8="Annulé","OK",IFERROR(IF(OR($M8="Oui",_xlfn.XLOOKUP($B8,'Paramètres'!$A$8:$A$107,'Paramètres'!$F$8:$F$107)="Non"),IF(COUNTIFS('Planning_zones'!$A$5:$A$154,"&lt;&gt;",'Planning_zones'!$A$5:$A$154,"&lt;&gt;"&amp;$A8,'Planning_zones'!$B$5:$B$154,$B8,'Planning_zones'!$K$5:$K$154,"&lt;&gt;Annulé",'Planning_zones'!$G$5:$G$154,"&lt;="&amp;$H8,'Planning_zones'!$H$5:$H$154,"&gt;="&amp;$G8)&gt;0,"CONFLIT ZONE","OK"),IF(COUNTIFS('Planning_zones'!$A$5:$A$154,"&lt;&gt;",'Planning_zones'!$A$5:$A$154,"&lt;&gt;"&amp;$A8,'Planning_zones'!$B$5:$B$154,$B8,'Planning_zones'!$K$5:$K$154,"&lt;&gt;Annulé",'Planning_zones'!$M$5:$M$154,"Oui",'Planning_zones'!$G$5:$G$154,"&lt;="&amp;$H8,'Planning_zones'!$H$5:$H$154,"&gt;="&amp;$G8)&gt;0,"CONFLIT ZONE","OK")),"ZONE INTROUVABLE"))))</f>
        <v/>
      </c>
      <c r="R8" s="25">
        <f>IF($A8="","",IF(OR($F8="",$G8="",$H8=""),"",IF($K8="Annulé","OK",IF(SUMPRODUCT(('Planning_zones'!$A$5:$A$154&lt;&gt;"")*('Planning_zones'!$A$5:$A$154&lt;&gt;$A8)*('Planning_zones'!$F$5:$F$154=$F8)*('Planning_zones'!$K$5:$K$154&lt;&gt;"Annulé")*('Planning_zones'!$G$5:$G$154&lt;&gt;"")*('Planning_zones'!$H$5:$H$154&lt;&gt;"")*('Planning_zones'!$G$5:$G$154&lt;=$H8)*('Planning_zones'!$H$5:$H$154&gt;=$G8))&gt;0,"ÉQUIPE DÉJÀ MOBILISÉE","OK"))))</f>
        <v/>
      </c>
      <c r="S8" s="25">
        <f>IF($A8="","",IF($N8="","",IFERROR(IF(_xlfn.XLOOKUP($N8,'Planning_zones'!$A$5:$A$154,'Planning_zones'!$H$5:$H$154)&lt;$G8,"OK","PRÉDÉCESSEUR NON TERMINÉ"),"PRÉDÉCESSEUR INTROUVABLE")))</f>
        <v/>
      </c>
      <c r="T8" s="25">
        <f>IF($A8="","",IF(OR($B8="",$G8="",$H8=""),"",IFERROR(IF(AND($G8&gt;=_xlfn.XLOOKUP($B8,'Paramètres'!$A$8:$A$107,'Paramètres'!$D$8:$D$107),$H8&lt;=_xlfn.XLOOKUP($B8,'Paramètres'!$A$8:$A$107,'Paramètres'!$E$8:$E$107)),"OK","HORS DISPONIBILITÉ"),"ZONE INTROUVABLE")))</f>
        <v/>
      </c>
      <c r="U8" s="19" t="inlineStr">
        <is>
          <t>Exemple fictif : cloison témoin interne.</t>
        </is>
      </c>
    </row>
    <row r="9" ht="30" customHeight="1">
      <c r="A9" s="18" t="inlineStr">
        <is>
          <t>P-005</t>
        </is>
      </c>
      <c r="B9" s="18" t="inlineStr">
        <is>
          <t>Z02</t>
        </is>
      </c>
      <c r="C9" s="20" t="n">
        <v>2</v>
      </c>
      <c r="D9" s="19" t="inlineStr">
        <is>
          <t>Passage gaines</t>
        </is>
      </c>
      <c r="E9" s="18" t="inlineStr">
        <is>
          <t>Fluides fictifs</t>
        </is>
      </c>
      <c r="F9" s="18" t="inlineStr">
        <is>
          <t>Équipe Alpha</t>
        </is>
      </c>
      <c r="G9" s="21" t="n">
        <v>46274</v>
      </c>
      <c r="H9" s="21" t="n">
        <v>46277</v>
      </c>
      <c r="I9" s="22">
        <f>IF($A9="","",IF(OR($G9="",$H9=""),"",IFERROR(NETWORKDAYS($G9,$H9,'Paramètres'!$P$8:$P$107),"")))</f>
        <v/>
      </c>
      <c r="J9" s="23" t="n">
        <v>0</v>
      </c>
      <c r="K9" s="20" t="inlineStr">
        <is>
          <t>Planifié</t>
        </is>
      </c>
      <c r="L9" s="20" t="inlineStr">
        <is>
          <t>Critique</t>
        </is>
      </c>
      <c r="M9" s="20" t="inlineStr">
        <is>
          <t>Non</t>
        </is>
      </c>
      <c r="N9" s="18" t="inlineStr">
        <is>
          <t>P-004</t>
        </is>
      </c>
      <c r="O9" s="24">
        <f>IF($A9="","",IF(OR($B9="",$C9=""),"",MAX(IFERROR(_xlfn.XLOOKUP($B9,'Paramètres'!$A$8:$A$107,'Paramètres'!$D$8:$D$107),0),IFERROR(_xlfn.MAXIFS('Planning_zones'!$H$5:$H$154,'Planning_zones'!$B$5:$B$154,$B9,'Planning_zones'!$C$5:$C$154,"&lt;"&amp;$C9,'Planning_zones'!$K$5:$K$154,"&lt;&gt;Annulé")+1,0))))</f>
        <v/>
      </c>
      <c r="P9" s="25">
        <f>IF($A9="","",IF(OR($G9="",$H9=""),"INCOMPLET",IF($H9&lt;$G9,"DATES INVALIDES","OK")))</f>
        <v/>
      </c>
      <c r="Q9" s="25">
        <f>IF($A9="","",IF(OR($B9="",$G9="",$H9=""),"",IF($K9="Annulé","OK",IFERROR(IF(OR($M9="Oui",_xlfn.XLOOKUP($B9,'Paramètres'!$A$8:$A$107,'Paramètres'!$F$8:$F$107)="Non"),IF(COUNTIFS('Planning_zones'!$A$5:$A$154,"&lt;&gt;",'Planning_zones'!$A$5:$A$154,"&lt;&gt;"&amp;$A9,'Planning_zones'!$B$5:$B$154,$B9,'Planning_zones'!$K$5:$K$154,"&lt;&gt;Annulé",'Planning_zones'!$G$5:$G$154,"&lt;="&amp;$H9,'Planning_zones'!$H$5:$H$154,"&gt;="&amp;$G9)&gt;0,"CONFLIT ZONE","OK"),IF(COUNTIFS('Planning_zones'!$A$5:$A$154,"&lt;&gt;",'Planning_zones'!$A$5:$A$154,"&lt;&gt;"&amp;$A9,'Planning_zones'!$B$5:$B$154,$B9,'Planning_zones'!$K$5:$K$154,"&lt;&gt;Annulé",'Planning_zones'!$M$5:$M$154,"Oui",'Planning_zones'!$G$5:$G$154,"&lt;="&amp;$H9,'Planning_zones'!$H$5:$H$154,"&gt;="&amp;$G9)&gt;0,"CONFLIT ZONE","OK")),"ZONE INTROUVABLE"))))</f>
        <v/>
      </c>
      <c r="R9" s="25">
        <f>IF($A9="","",IF(OR($F9="",$G9="",$H9=""),"",IF($K9="Annulé","OK",IF(SUMPRODUCT(('Planning_zones'!$A$5:$A$154&lt;&gt;"")*('Planning_zones'!$A$5:$A$154&lt;&gt;$A9)*('Planning_zones'!$F$5:$F$154=$F9)*('Planning_zones'!$K$5:$K$154&lt;&gt;"Annulé")*('Planning_zones'!$G$5:$G$154&lt;&gt;"")*('Planning_zones'!$H$5:$H$154&lt;&gt;"")*('Planning_zones'!$G$5:$G$154&lt;=$H9)*('Planning_zones'!$H$5:$H$154&gt;=$G9))&gt;0,"ÉQUIPE DÉJÀ MOBILISÉE","OK"))))</f>
        <v/>
      </c>
      <c r="S9" s="25">
        <f>IF($A9="","",IF($N9="","",IFERROR(IF(_xlfn.XLOOKUP($N9,'Planning_zones'!$A$5:$A$154,'Planning_zones'!$H$5:$H$154)&lt;$G9,"OK","PRÉDÉCESSEUR NON TERMINÉ"),"PRÉDÉCESSEUR INTROUVABLE")))</f>
        <v/>
      </c>
      <c r="T9" s="25">
        <f>IF($A9="","",IF(OR($B9="",$G9="",$H9=""),"",IFERROR(IF(AND($G9&gt;=_xlfn.XLOOKUP($B9,'Paramètres'!$A$8:$A$107,'Paramètres'!$D$8:$D$107),$H9&lt;=_xlfn.XLOOKUP($B9,'Paramètres'!$A$8:$A$107,'Paramètres'!$E$8:$E$107)),"OK","HORS DISPONIBILITÉ"),"ZONE INTROUVABLE")))</f>
        <v/>
      </c>
      <c r="U9" s="19" t="inlineStr">
        <is>
          <t>Exemple fictif : séquence à arbitrer.</t>
        </is>
      </c>
    </row>
    <row r="10" ht="30" customHeight="1">
      <c r="A10" s="18" t="inlineStr">
        <is>
          <t>P-006</t>
        </is>
      </c>
      <c r="B10" s="18" t="inlineStr">
        <is>
          <t>Z03</t>
        </is>
      </c>
      <c r="C10" s="20" t="n">
        <v>1</v>
      </c>
      <c r="D10" s="19" t="inlineStr">
        <is>
          <t>Préparation support</t>
        </is>
      </c>
      <c r="E10" s="18" t="inlineStr">
        <is>
          <t>Préparation</t>
        </is>
      </c>
      <c r="F10" s="18" t="inlineStr">
        <is>
          <t>Équipe Echo</t>
        </is>
      </c>
      <c r="G10" s="21" t="n">
        <v>46279</v>
      </c>
      <c r="H10" s="21" t="n">
        <v>46281</v>
      </c>
      <c r="I10" s="22">
        <f>IF($A10="","",IF(OR($G10="",$H10=""),"",IFERROR(NETWORKDAYS($G10,$H10,'Paramètres'!$P$8:$P$107),"")))</f>
        <v/>
      </c>
      <c r="J10" s="23" t="n">
        <v>0</v>
      </c>
      <c r="K10" s="20" t="inlineStr">
        <is>
          <t>À planifier</t>
        </is>
      </c>
      <c r="L10" s="20" t="inlineStr">
        <is>
          <t>Normale</t>
        </is>
      </c>
      <c r="M10" s="20" t="inlineStr">
        <is>
          <t>Oui</t>
        </is>
      </c>
      <c r="N10" s="18" t="n"/>
      <c r="O10" s="24">
        <f>IF($A10="","",IF(OR($B10="",$C10=""),"",MAX(IFERROR(_xlfn.XLOOKUP($B10,'Paramètres'!$A$8:$A$107,'Paramètres'!$D$8:$D$107),0),IFERROR(_xlfn.MAXIFS('Planning_zones'!$H$5:$H$154,'Planning_zones'!$B$5:$B$154,$B10,'Planning_zones'!$C$5:$C$154,"&lt;"&amp;$C10,'Planning_zones'!$K$5:$K$154,"&lt;&gt;Annulé")+1,0))))</f>
        <v/>
      </c>
      <c r="P10" s="25">
        <f>IF($A10="","",IF(OR($G10="",$H10=""),"INCOMPLET",IF($H10&lt;$G10,"DATES INVALIDES","OK")))</f>
        <v/>
      </c>
      <c r="Q10" s="25">
        <f>IF($A10="","",IF(OR($B10="",$G10="",$H10=""),"",IF($K10="Annulé","OK",IFERROR(IF(OR($M10="Oui",_xlfn.XLOOKUP($B10,'Paramètres'!$A$8:$A$107,'Paramètres'!$F$8:$F$107)="Non"),IF(COUNTIFS('Planning_zones'!$A$5:$A$154,"&lt;&gt;",'Planning_zones'!$A$5:$A$154,"&lt;&gt;"&amp;$A10,'Planning_zones'!$B$5:$B$154,$B10,'Planning_zones'!$K$5:$K$154,"&lt;&gt;Annulé",'Planning_zones'!$G$5:$G$154,"&lt;="&amp;$H10,'Planning_zones'!$H$5:$H$154,"&gt;="&amp;$G10)&gt;0,"CONFLIT ZONE","OK"),IF(COUNTIFS('Planning_zones'!$A$5:$A$154,"&lt;&gt;",'Planning_zones'!$A$5:$A$154,"&lt;&gt;"&amp;$A10,'Planning_zones'!$B$5:$B$154,$B10,'Planning_zones'!$K$5:$K$154,"&lt;&gt;Annulé",'Planning_zones'!$M$5:$M$154,"Oui",'Planning_zones'!$G$5:$G$154,"&lt;="&amp;$H10,'Planning_zones'!$H$5:$H$154,"&gt;="&amp;$G10)&gt;0,"CONFLIT ZONE","OK")),"ZONE INTROUVABLE"))))</f>
        <v/>
      </c>
      <c r="R10" s="25">
        <f>IF($A10="","",IF(OR($F10="",$G10="",$H10=""),"",IF($K10="Annulé","OK",IF(SUMPRODUCT(('Planning_zones'!$A$5:$A$154&lt;&gt;"")*('Planning_zones'!$A$5:$A$154&lt;&gt;$A10)*('Planning_zones'!$F$5:$F$154=$F10)*('Planning_zones'!$K$5:$K$154&lt;&gt;"Annulé")*('Planning_zones'!$G$5:$G$154&lt;&gt;"")*('Planning_zones'!$H$5:$H$154&lt;&gt;"")*('Planning_zones'!$G$5:$G$154&lt;=$H10)*('Planning_zones'!$H$5:$H$154&gt;=$G10))&gt;0,"ÉQUIPE DÉJÀ MOBILISÉE","OK"))))</f>
        <v/>
      </c>
      <c r="S10" s="25">
        <f>IF($A10="","",IF($N10="","",IFERROR(IF(_xlfn.XLOOKUP($N10,'Planning_zones'!$A$5:$A$154,'Planning_zones'!$H$5:$H$154)&lt;$G10,"OK","PRÉDÉCESSEUR NON TERMINÉ"),"PRÉDÉCESSEUR INTROUVABLE")))</f>
        <v/>
      </c>
      <c r="T10" s="25">
        <f>IF($A10="","",IF(OR($B10="",$G10="",$H10=""),"",IFERROR(IF(AND($G10&gt;=_xlfn.XLOOKUP($B10,'Paramètres'!$A$8:$A$107,'Paramètres'!$D$8:$D$107),$H10&lt;=_xlfn.XLOOKUP($B10,'Paramètres'!$A$8:$A$107,'Paramètres'!$E$8:$E$107)),"OK","HORS DISPONIBILITÉ"),"ZONE INTROUVABLE")))</f>
        <v/>
      </c>
      <c r="U10" s="19" t="inlineStr">
        <is>
          <t>Exemple fictif : occupation exclusive.</t>
        </is>
      </c>
    </row>
    <row r="11" ht="30" customHeight="1">
      <c r="A11" s="18" t="inlineStr">
        <is>
          <t>P-007</t>
        </is>
      </c>
      <c r="B11" s="18" t="inlineStr">
        <is>
          <t>Z03</t>
        </is>
      </c>
      <c r="C11" s="20" t="n">
        <v>2</v>
      </c>
      <c r="D11" s="19" t="inlineStr">
        <is>
          <t>Revêtement fictif</t>
        </is>
      </c>
      <c r="E11" s="18" t="inlineStr">
        <is>
          <t>Revêtement fictif</t>
        </is>
      </c>
      <c r="F11" s="18" t="inlineStr">
        <is>
          <t>Équipe Foxtrot</t>
        </is>
      </c>
      <c r="G11" s="21" t="n">
        <v>46282</v>
      </c>
      <c r="H11" s="21" t="n">
        <v>46286</v>
      </c>
      <c r="I11" s="22">
        <f>IF($A11="","",IF(OR($G11="",$H11=""),"",IFERROR(NETWORKDAYS($G11,$H11,'Paramètres'!$P$8:$P$107),"")))</f>
        <v/>
      </c>
      <c r="J11" s="23" t="n">
        <v>0</v>
      </c>
      <c r="K11" s="20" t="inlineStr">
        <is>
          <t>Suspendu</t>
        </is>
      </c>
      <c r="L11" s="20" t="inlineStr">
        <is>
          <t>Haute</t>
        </is>
      </c>
      <c r="M11" s="20" t="inlineStr">
        <is>
          <t>Non</t>
        </is>
      </c>
      <c r="N11" s="18" t="inlineStr">
        <is>
          <t>P-006</t>
        </is>
      </c>
      <c r="O11" s="24">
        <f>IF($A11="","",IF(OR($B11="",$C11=""),"",MAX(IFERROR(_xlfn.XLOOKUP($B11,'Paramètres'!$A$8:$A$107,'Paramètres'!$D$8:$D$107),0),IFERROR(_xlfn.MAXIFS('Planning_zones'!$H$5:$H$154,'Planning_zones'!$B$5:$B$154,$B11,'Planning_zones'!$C$5:$C$154,"&lt;"&amp;$C11,'Planning_zones'!$K$5:$K$154,"&lt;&gt;Annulé")+1,0))))</f>
        <v/>
      </c>
      <c r="P11" s="25">
        <f>IF($A11="","",IF(OR($G11="",$H11=""),"INCOMPLET",IF($H11&lt;$G11,"DATES INVALIDES","OK")))</f>
        <v/>
      </c>
      <c r="Q11" s="25">
        <f>IF($A11="","",IF(OR($B11="",$G11="",$H11=""),"",IF($K11="Annulé","OK",IFERROR(IF(OR($M11="Oui",_xlfn.XLOOKUP($B11,'Paramètres'!$A$8:$A$107,'Paramètres'!$F$8:$F$107)="Non"),IF(COUNTIFS('Planning_zones'!$A$5:$A$154,"&lt;&gt;",'Planning_zones'!$A$5:$A$154,"&lt;&gt;"&amp;$A11,'Planning_zones'!$B$5:$B$154,$B11,'Planning_zones'!$K$5:$K$154,"&lt;&gt;Annulé",'Planning_zones'!$G$5:$G$154,"&lt;="&amp;$H11,'Planning_zones'!$H$5:$H$154,"&gt;="&amp;$G11)&gt;0,"CONFLIT ZONE","OK"),IF(COUNTIFS('Planning_zones'!$A$5:$A$154,"&lt;&gt;",'Planning_zones'!$A$5:$A$154,"&lt;&gt;"&amp;$A11,'Planning_zones'!$B$5:$B$154,$B11,'Planning_zones'!$K$5:$K$154,"&lt;&gt;Annulé",'Planning_zones'!$M$5:$M$154,"Oui",'Planning_zones'!$G$5:$G$154,"&lt;="&amp;$H11,'Planning_zones'!$H$5:$H$154,"&gt;="&amp;$G11)&gt;0,"CONFLIT ZONE","OK")),"ZONE INTROUVABLE"))))</f>
        <v/>
      </c>
      <c r="R11" s="25">
        <f>IF($A11="","",IF(OR($F11="",$G11="",$H11=""),"",IF($K11="Annulé","OK",IF(SUMPRODUCT(('Planning_zones'!$A$5:$A$154&lt;&gt;"")*('Planning_zones'!$A$5:$A$154&lt;&gt;$A11)*('Planning_zones'!$F$5:$F$154=$F11)*('Planning_zones'!$K$5:$K$154&lt;&gt;"Annulé")*('Planning_zones'!$G$5:$G$154&lt;&gt;"")*('Planning_zones'!$H$5:$H$154&lt;&gt;"")*('Planning_zones'!$G$5:$G$154&lt;=$H11)*('Planning_zones'!$H$5:$H$154&gt;=$G11))&gt;0,"ÉQUIPE DÉJÀ MOBILISÉE","OK"))))</f>
        <v/>
      </c>
      <c r="S11" s="25">
        <f>IF($A11="","",IF($N11="","",IFERROR(IF(_xlfn.XLOOKUP($N11,'Planning_zones'!$A$5:$A$154,'Planning_zones'!$H$5:$H$154)&lt;$G11,"OK","PRÉDÉCESSEUR NON TERMINÉ"),"PRÉDÉCESSEUR INTROUVABLE")))</f>
        <v/>
      </c>
      <c r="T11" s="25">
        <f>IF($A11="","",IF(OR($B11="",$G11="",$H11=""),"",IFERROR(IF(AND($G11&gt;=_xlfn.XLOOKUP($B11,'Paramètres'!$A$8:$A$107,'Paramètres'!$D$8:$D$107),$H11&lt;=_xlfn.XLOOKUP($B11,'Paramètres'!$A$8:$A$107,'Paramètres'!$E$8:$E$107)),"OK","HORS DISPONIBILITÉ"),"ZONE INTROUVABLE")))</f>
        <v/>
      </c>
      <c r="U11" s="19" t="inlineStr">
        <is>
          <t>Exemple fictif : statut suspendu.</t>
        </is>
      </c>
    </row>
    <row r="12" ht="30" customHeight="1">
      <c r="A12" s="18" t="inlineStr">
        <is>
          <t>P-008</t>
        </is>
      </c>
      <c r="B12" s="18" t="inlineStr">
        <is>
          <t>Z04</t>
        </is>
      </c>
      <c r="C12" s="20" t="n">
        <v>1</v>
      </c>
      <c r="D12" s="19" t="inlineStr">
        <is>
          <t>Contrôle interne</t>
        </is>
      </c>
      <c r="E12" s="18" t="inlineStr">
        <is>
          <t>Contrôle interne</t>
        </is>
      </c>
      <c r="F12" s="18" t="inlineStr">
        <is>
          <t>Équipe Bravo</t>
        </is>
      </c>
      <c r="G12" s="21" t="n">
        <v>46275</v>
      </c>
      <c r="H12" s="21" t="n">
        <v>46275</v>
      </c>
      <c r="I12" s="22">
        <f>IF($A12="","",IF(OR($G12="",$H12=""),"",IFERROR(NETWORKDAYS($G12,$H12,'Paramètres'!$P$8:$P$107),"")))</f>
        <v/>
      </c>
      <c r="J12" s="23" t="n">
        <v>0</v>
      </c>
      <c r="K12" s="20" t="inlineStr">
        <is>
          <t>Planifié</t>
        </is>
      </c>
      <c r="L12" s="20" t="inlineStr">
        <is>
          <t>Normale</t>
        </is>
      </c>
      <c r="M12" s="20" t="inlineStr">
        <is>
          <t>Non</t>
        </is>
      </c>
      <c r="N12" s="18" t="n"/>
      <c r="O12" s="24">
        <f>IF($A12="","",IF(OR($B12="",$C12=""),"",MAX(IFERROR(_xlfn.XLOOKUP($B12,'Paramètres'!$A$8:$A$107,'Paramètres'!$D$8:$D$107),0),IFERROR(_xlfn.MAXIFS('Planning_zones'!$H$5:$H$154,'Planning_zones'!$B$5:$B$154,$B12,'Planning_zones'!$C$5:$C$154,"&lt;"&amp;$C12,'Planning_zones'!$K$5:$K$154,"&lt;&gt;Annulé")+1,0))))</f>
        <v/>
      </c>
      <c r="P12" s="25">
        <f>IF($A12="","",IF(OR($G12="",$H12=""),"INCOMPLET",IF($H12&lt;$G12,"DATES INVALIDES","OK")))</f>
        <v/>
      </c>
      <c r="Q12" s="25">
        <f>IF($A12="","",IF(OR($B12="",$G12="",$H12=""),"",IF($K12="Annulé","OK",IFERROR(IF(OR($M12="Oui",_xlfn.XLOOKUP($B12,'Paramètres'!$A$8:$A$107,'Paramètres'!$F$8:$F$107)="Non"),IF(COUNTIFS('Planning_zones'!$A$5:$A$154,"&lt;&gt;",'Planning_zones'!$A$5:$A$154,"&lt;&gt;"&amp;$A12,'Planning_zones'!$B$5:$B$154,$B12,'Planning_zones'!$K$5:$K$154,"&lt;&gt;Annulé",'Planning_zones'!$G$5:$G$154,"&lt;="&amp;$H12,'Planning_zones'!$H$5:$H$154,"&gt;="&amp;$G12)&gt;0,"CONFLIT ZONE","OK"),IF(COUNTIFS('Planning_zones'!$A$5:$A$154,"&lt;&gt;",'Planning_zones'!$A$5:$A$154,"&lt;&gt;"&amp;$A12,'Planning_zones'!$B$5:$B$154,$B12,'Planning_zones'!$K$5:$K$154,"&lt;&gt;Annulé",'Planning_zones'!$M$5:$M$154,"Oui",'Planning_zones'!$G$5:$G$154,"&lt;="&amp;$H12,'Planning_zones'!$H$5:$H$154,"&gt;="&amp;$G12)&gt;0,"CONFLIT ZONE","OK")),"ZONE INTROUVABLE"))))</f>
        <v/>
      </c>
      <c r="R12" s="25">
        <f>IF($A12="","",IF(OR($F12="",$G12="",$H12=""),"",IF($K12="Annulé","OK",IF(SUMPRODUCT(('Planning_zones'!$A$5:$A$154&lt;&gt;"")*('Planning_zones'!$A$5:$A$154&lt;&gt;$A12)*('Planning_zones'!$F$5:$F$154=$F12)*('Planning_zones'!$K$5:$K$154&lt;&gt;"Annulé")*('Planning_zones'!$G$5:$G$154&lt;&gt;"")*('Planning_zones'!$H$5:$H$154&lt;&gt;"")*('Planning_zones'!$G$5:$G$154&lt;=$H12)*('Planning_zones'!$H$5:$H$154&gt;=$G12))&gt;0,"ÉQUIPE DÉJÀ MOBILISÉE","OK"))))</f>
        <v/>
      </c>
      <c r="S12" s="25">
        <f>IF($A12="","",IF($N12="","",IFERROR(IF(_xlfn.XLOOKUP($N12,'Planning_zones'!$A$5:$A$154,'Planning_zones'!$H$5:$H$154)&lt;$G12,"OK","PRÉDÉCESSEUR NON TERMINÉ"),"PRÉDÉCESSEUR INTROUVABLE")))</f>
        <v/>
      </c>
      <c r="T12" s="25">
        <f>IF($A12="","",IF(OR($B12="",$G12="",$H12=""),"",IFERROR(IF(AND($G12&gt;=_xlfn.XLOOKUP($B12,'Paramètres'!$A$8:$A$107,'Paramètres'!$D$8:$D$107),$H12&lt;=_xlfn.XLOOKUP($B12,'Paramètres'!$A$8:$A$107,'Paramètres'!$E$8:$E$107)),"OK","HORS DISPONIBILITÉ"),"ZONE INTROUVABLE")))</f>
        <v/>
      </c>
      <c r="U12" s="19" t="inlineStr">
        <is>
          <t>Exemple fictif : équipe partagée avec P-009.</t>
        </is>
      </c>
    </row>
    <row r="13" ht="30" customHeight="1">
      <c r="A13" s="18" t="inlineStr">
        <is>
          <t>P-009</t>
        </is>
      </c>
      <c r="B13" s="18" t="inlineStr">
        <is>
          <t>Z04</t>
        </is>
      </c>
      <c r="C13" s="20" t="n">
        <v>2</v>
      </c>
      <c r="D13" s="19" t="inlineStr">
        <is>
          <t>Reprise fictive</t>
        </is>
      </c>
      <c r="E13" s="18" t="inlineStr">
        <is>
          <t>Second œuvre témoin</t>
        </is>
      </c>
      <c r="F13" s="18" t="inlineStr">
        <is>
          <t>Équipe Bravo</t>
        </is>
      </c>
      <c r="G13" s="21" t="n">
        <v>46275</v>
      </c>
      <c r="H13" s="21" t="n">
        <v>46276</v>
      </c>
      <c r="I13" s="22">
        <f>IF($A13="","",IF(OR($G13="",$H13=""),"",IFERROR(NETWORKDAYS($G13,$H13,'Paramètres'!$P$8:$P$107),"")))</f>
        <v/>
      </c>
      <c r="J13" s="23" t="n">
        <v>0</v>
      </c>
      <c r="K13" s="20" t="inlineStr">
        <is>
          <t>Planifié</t>
        </is>
      </c>
      <c r="L13" s="20" t="inlineStr">
        <is>
          <t>Haute</t>
        </is>
      </c>
      <c r="M13" s="20" t="inlineStr">
        <is>
          <t>Non</t>
        </is>
      </c>
      <c r="N13" s="18" t="inlineStr">
        <is>
          <t>P-008</t>
        </is>
      </c>
      <c r="O13" s="24">
        <f>IF($A13="","",IF(OR($B13="",$C13=""),"",MAX(IFERROR(_xlfn.XLOOKUP($B13,'Paramètres'!$A$8:$A$107,'Paramètres'!$D$8:$D$107),0),IFERROR(_xlfn.MAXIFS('Planning_zones'!$H$5:$H$154,'Planning_zones'!$B$5:$B$154,$B13,'Planning_zones'!$C$5:$C$154,"&lt;"&amp;$C13,'Planning_zones'!$K$5:$K$154,"&lt;&gt;Annulé")+1,0))))</f>
        <v/>
      </c>
      <c r="P13" s="25">
        <f>IF($A13="","",IF(OR($G13="",$H13=""),"INCOMPLET",IF($H13&lt;$G13,"DATES INVALIDES","OK")))</f>
        <v/>
      </c>
      <c r="Q13" s="25">
        <f>IF($A13="","",IF(OR($B13="",$G13="",$H13=""),"",IF($K13="Annulé","OK",IFERROR(IF(OR($M13="Oui",_xlfn.XLOOKUP($B13,'Paramètres'!$A$8:$A$107,'Paramètres'!$F$8:$F$107)="Non"),IF(COUNTIFS('Planning_zones'!$A$5:$A$154,"&lt;&gt;",'Planning_zones'!$A$5:$A$154,"&lt;&gt;"&amp;$A13,'Planning_zones'!$B$5:$B$154,$B13,'Planning_zones'!$K$5:$K$154,"&lt;&gt;Annulé",'Planning_zones'!$G$5:$G$154,"&lt;="&amp;$H13,'Planning_zones'!$H$5:$H$154,"&gt;="&amp;$G13)&gt;0,"CONFLIT ZONE","OK"),IF(COUNTIFS('Planning_zones'!$A$5:$A$154,"&lt;&gt;",'Planning_zones'!$A$5:$A$154,"&lt;&gt;"&amp;$A13,'Planning_zones'!$B$5:$B$154,$B13,'Planning_zones'!$K$5:$K$154,"&lt;&gt;Annulé",'Planning_zones'!$M$5:$M$154,"Oui",'Planning_zones'!$G$5:$G$154,"&lt;="&amp;$H13,'Planning_zones'!$H$5:$H$154,"&gt;="&amp;$G13)&gt;0,"CONFLIT ZONE","OK")),"ZONE INTROUVABLE"))))</f>
        <v/>
      </c>
      <c r="R13" s="25">
        <f>IF($A13="","",IF(OR($F13="",$G13="",$H13=""),"",IF($K13="Annulé","OK",IF(SUMPRODUCT(('Planning_zones'!$A$5:$A$154&lt;&gt;"")*('Planning_zones'!$A$5:$A$154&lt;&gt;$A13)*('Planning_zones'!$F$5:$F$154=$F13)*('Planning_zones'!$K$5:$K$154&lt;&gt;"Annulé")*('Planning_zones'!$G$5:$G$154&lt;&gt;"")*('Planning_zones'!$H$5:$H$154&lt;&gt;"")*('Planning_zones'!$G$5:$G$154&lt;=$H13)*('Planning_zones'!$H$5:$H$154&gt;=$G13))&gt;0,"ÉQUIPE DÉJÀ MOBILISÉE","OK"))))</f>
        <v/>
      </c>
      <c r="S13" s="25">
        <f>IF($A13="","",IF($N13="","",IFERROR(IF(_xlfn.XLOOKUP($N13,'Planning_zones'!$A$5:$A$154,'Planning_zones'!$H$5:$H$154)&lt;$G13,"OK","PRÉDÉCESSEUR NON TERMINÉ"),"PRÉDÉCESSEUR INTROUVABLE")))</f>
        <v/>
      </c>
      <c r="T13" s="25">
        <f>IF($A13="","",IF(OR($B13="",$G13="",$H13=""),"",IFERROR(IF(AND($G13&gt;=_xlfn.XLOOKUP($B13,'Paramètres'!$A$8:$A$107,'Paramètres'!$D$8:$D$107),$H13&lt;=_xlfn.XLOOKUP($B13,'Paramètres'!$A$8:$A$107,'Paramètres'!$E$8:$E$107)),"OK","HORS DISPONIBILITÉ"),"ZONE INTROUVABLE")))</f>
        <v/>
      </c>
      <c r="U13" s="19" t="inlineStr">
        <is>
          <t>Exemple fictif : mobilisation simultanée volontaire.</t>
        </is>
      </c>
    </row>
    <row r="14" ht="30" customHeight="1">
      <c r="A14" s="18" t="inlineStr">
        <is>
          <t>P-010</t>
        </is>
      </c>
      <c r="B14" s="18" t="inlineStr">
        <is>
          <t>Z05</t>
        </is>
      </c>
      <c r="C14" s="20" t="n">
        <v>1</v>
      </c>
      <c r="D14" s="19" t="inlineStr">
        <is>
          <t>Nettoyage de zone</t>
        </is>
      </c>
      <c r="E14" s="18" t="inlineStr">
        <is>
          <t>Nettoyage</t>
        </is>
      </c>
      <c r="F14" s="18" t="inlineStr">
        <is>
          <t>Équipe Golf</t>
        </is>
      </c>
      <c r="G14" s="21" t="n">
        <v>46287</v>
      </c>
      <c r="H14" s="21" t="n">
        <v>46288</v>
      </c>
      <c r="I14" s="22">
        <f>IF($A14="","",IF(OR($G14="",$H14=""),"",IFERROR(NETWORKDAYS($G14,$H14,'Paramètres'!$P$8:$P$107),"")))</f>
        <v/>
      </c>
      <c r="J14" s="23" t="n">
        <v>0</v>
      </c>
      <c r="K14" s="20" t="inlineStr">
        <is>
          <t>À planifier</t>
        </is>
      </c>
      <c r="L14" s="20" t="inlineStr">
        <is>
          <t>Basse</t>
        </is>
      </c>
      <c r="M14" s="20" t="inlineStr">
        <is>
          <t>Non</t>
        </is>
      </c>
      <c r="N14" s="18" t="n"/>
      <c r="O14" s="24">
        <f>IF($A14="","",IF(OR($B14="",$C14=""),"",MAX(IFERROR(_xlfn.XLOOKUP($B14,'Paramètres'!$A$8:$A$107,'Paramètres'!$D$8:$D$107),0),IFERROR(_xlfn.MAXIFS('Planning_zones'!$H$5:$H$154,'Planning_zones'!$B$5:$B$154,$B14,'Planning_zones'!$C$5:$C$154,"&lt;"&amp;$C14,'Planning_zones'!$K$5:$K$154,"&lt;&gt;Annulé")+1,0))))</f>
        <v/>
      </c>
      <c r="P14" s="25">
        <f>IF($A14="","",IF(OR($G14="",$H14=""),"INCOMPLET",IF($H14&lt;$G14,"DATES INVALIDES","OK")))</f>
        <v/>
      </c>
      <c r="Q14" s="25">
        <f>IF($A14="","",IF(OR($B14="",$G14="",$H14=""),"",IF($K14="Annulé","OK",IFERROR(IF(OR($M14="Oui",_xlfn.XLOOKUP($B14,'Paramètres'!$A$8:$A$107,'Paramètres'!$F$8:$F$107)="Non"),IF(COUNTIFS('Planning_zones'!$A$5:$A$154,"&lt;&gt;",'Planning_zones'!$A$5:$A$154,"&lt;&gt;"&amp;$A14,'Planning_zones'!$B$5:$B$154,$B14,'Planning_zones'!$K$5:$K$154,"&lt;&gt;Annulé",'Planning_zones'!$G$5:$G$154,"&lt;="&amp;$H14,'Planning_zones'!$H$5:$H$154,"&gt;="&amp;$G14)&gt;0,"CONFLIT ZONE","OK"),IF(COUNTIFS('Planning_zones'!$A$5:$A$154,"&lt;&gt;",'Planning_zones'!$A$5:$A$154,"&lt;&gt;"&amp;$A14,'Planning_zones'!$B$5:$B$154,$B14,'Planning_zones'!$K$5:$K$154,"&lt;&gt;Annulé",'Planning_zones'!$M$5:$M$154,"Oui",'Planning_zones'!$G$5:$G$154,"&lt;="&amp;$H14,'Planning_zones'!$H$5:$H$154,"&gt;="&amp;$G14)&gt;0,"CONFLIT ZONE","OK")),"ZONE INTROUVABLE"))))</f>
        <v/>
      </c>
      <c r="R14" s="25">
        <f>IF($A14="","",IF(OR($F14="",$G14="",$H14=""),"",IF($K14="Annulé","OK",IF(SUMPRODUCT(('Planning_zones'!$A$5:$A$154&lt;&gt;"")*('Planning_zones'!$A$5:$A$154&lt;&gt;$A14)*('Planning_zones'!$F$5:$F$154=$F14)*('Planning_zones'!$K$5:$K$154&lt;&gt;"Annulé")*('Planning_zones'!$G$5:$G$154&lt;&gt;"")*('Planning_zones'!$H$5:$H$154&lt;&gt;"")*('Planning_zones'!$G$5:$G$154&lt;=$H14)*('Planning_zones'!$H$5:$H$154&gt;=$G14))&gt;0,"ÉQUIPE DÉJÀ MOBILISÉE","OK"))))</f>
        <v/>
      </c>
      <c r="S14" s="25">
        <f>IF($A14="","",IF($N14="","",IFERROR(IF(_xlfn.XLOOKUP($N14,'Planning_zones'!$A$5:$A$154,'Planning_zones'!$H$5:$H$154)&lt;$G14,"OK","PRÉDÉCESSEUR NON TERMINÉ"),"PRÉDÉCESSEUR INTROUVABLE")))</f>
        <v/>
      </c>
      <c r="T14" s="25">
        <f>IF($A14="","",IF(OR($B14="",$G14="",$H14=""),"",IFERROR(IF(AND($G14&gt;=_xlfn.XLOOKUP($B14,'Paramètres'!$A$8:$A$107,'Paramètres'!$D$8:$D$107),$H14&lt;=_xlfn.XLOOKUP($B14,'Paramètres'!$A$8:$A$107,'Paramètres'!$E$8:$E$107)),"OK","HORS DISPONIBILITÉ"),"ZONE INTROUVABLE")))</f>
        <v/>
      </c>
      <c r="U14" s="19" t="inlineStr">
        <is>
          <t>Exemple fictif : nettoyage opérationnel.</t>
        </is>
      </c>
    </row>
    <row r="15" ht="22" customHeight="1">
      <c r="A15" s="18" t="n"/>
      <c r="B15" s="18" t="n"/>
      <c r="C15" s="20" t="n"/>
      <c r="D15" s="19" t="n"/>
      <c r="E15" s="18" t="n"/>
      <c r="F15" s="18" t="n"/>
      <c r="G15" s="21" t="n"/>
      <c r="H15" s="21" t="n"/>
      <c r="I15" s="22">
        <f>IF($A15="","",IF(OR($G15="",$H15=""),"",IFERROR(NETWORKDAYS($G15,$H15,'Paramètres'!$P$8:$P$107),"")))</f>
        <v/>
      </c>
      <c r="J15" s="23" t="n"/>
      <c r="K15" s="20" t="n"/>
      <c r="L15" s="20" t="n"/>
      <c r="M15" s="20" t="n"/>
      <c r="N15" s="18" t="n"/>
      <c r="O15" s="24">
        <f>IF($A15="","",IF(OR($B15="",$C15=""),"",MAX(IFERROR(_xlfn.XLOOKUP($B15,'Paramètres'!$A$8:$A$107,'Paramètres'!$D$8:$D$107),0),IFERROR(_xlfn.MAXIFS('Planning_zones'!$H$5:$H$154,'Planning_zones'!$B$5:$B$154,$B15,'Planning_zones'!$C$5:$C$154,"&lt;"&amp;$C15,'Planning_zones'!$K$5:$K$154,"&lt;&gt;Annulé")+1,0))))</f>
        <v/>
      </c>
      <c r="P15" s="25">
        <f>IF($A15="","",IF(OR($G15="",$H15=""),"INCOMPLET",IF($H15&lt;$G15,"DATES INVALIDES","OK")))</f>
        <v/>
      </c>
      <c r="Q15" s="25">
        <f>IF($A15="","",IF(OR($B15="",$G15="",$H15=""),"",IF($K15="Annulé","OK",IFERROR(IF(OR($M15="Oui",_xlfn.XLOOKUP($B15,'Paramètres'!$A$8:$A$107,'Paramètres'!$F$8:$F$107)="Non"),IF(COUNTIFS('Planning_zones'!$A$5:$A$154,"&lt;&gt;",'Planning_zones'!$A$5:$A$154,"&lt;&gt;"&amp;$A15,'Planning_zones'!$B$5:$B$154,$B15,'Planning_zones'!$K$5:$K$154,"&lt;&gt;Annulé",'Planning_zones'!$G$5:$G$154,"&lt;="&amp;$H15,'Planning_zones'!$H$5:$H$154,"&gt;="&amp;$G15)&gt;0,"CONFLIT ZONE","OK"),IF(COUNTIFS('Planning_zones'!$A$5:$A$154,"&lt;&gt;",'Planning_zones'!$A$5:$A$154,"&lt;&gt;"&amp;$A15,'Planning_zones'!$B$5:$B$154,$B15,'Planning_zones'!$K$5:$K$154,"&lt;&gt;Annulé",'Planning_zones'!$M$5:$M$154,"Oui",'Planning_zones'!$G$5:$G$154,"&lt;="&amp;$H15,'Planning_zones'!$H$5:$H$154,"&gt;="&amp;$G15)&gt;0,"CONFLIT ZONE","OK")),"ZONE INTROUVABLE"))))</f>
        <v/>
      </c>
      <c r="R15" s="25">
        <f>IF($A15="","",IF(OR($F15="",$G15="",$H15=""),"",IF($K15="Annulé","OK",IF(SUMPRODUCT(('Planning_zones'!$A$5:$A$154&lt;&gt;"")*('Planning_zones'!$A$5:$A$154&lt;&gt;$A15)*('Planning_zones'!$F$5:$F$154=$F15)*('Planning_zones'!$K$5:$K$154&lt;&gt;"Annulé")*('Planning_zones'!$G$5:$G$154&lt;&gt;"")*('Planning_zones'!$H$5:$H$154&lt;&gt;"")*('Planning_zones'!$G$5:$G$154&lt;=$H15)*('Planning_zones'!$H$5:$H$154&gt;=$G15))&gt;0,"ÉQUIPE DÉJÀ MOBILISÉE","OK"))))</f>
        <v/>
      </c>
      <c r="S15" s="25">
        <f>IF($A15="","",IF($N15="","",IFERROR(IF(_xlfn.XLOOKUP($N15,'Planning_zones'!$A$5:$A$154,'Planning_zones'!$H$5:$H$154)&lt;$G15,"OK","PRÉDÉCESSEUR NON TERMINÉ"),"PRÉDÉCESSEUR INTROUVABLE")))</f>
        <v/>
      </c>
      <c r="T15" s="25">
        <f>IF($A15="","",IF(OR($B15="",$G15="",$H15=""),"",IFERROR(IF(AND($G15&gt;=_xlfn.XLOOKUP($B15,'Paramètres'!$A$8:$A$107,'Paramètres'!$D$8:$D$107),$H15&lt;=_xlfn.XLOOKUP($B15,'Paramètres'!$A$8:$A$107,'Paramètres'!$E$8:$E$107)),"OK","HORS DISPONIBILITÉ"),"ZONE INTROUVABLE")))</f>
        <v/>
      </c>
      <c r="U15" s="19" t="n"/>
    </row>
    <row r="16" ht="22" customHeight="1">
      <c r="A16" s="18" t="n"/>
      <c r="B16" s="18" t="n"/>
      <c r="C16" s="20" t="n"/>
      <c r="D16" s="19" t="n"/>
      <c r="E16" s="18" t="n"/>
      <c r="F16" s="18" t="n"/>
      <c r="G16" s="21" t="n"/>
      <c r="H16" s="21" t="n"/>
      <c r="I16" s="22">
        <f>IF($A16="","",IF(OR($G16="",$H16=""),"",IFERROR(NETWORKDAYS($G16,$H16,'Paramètres'!$P$8:$P$107),"")))</f>
        <v/>
      </c>
      <c r="J16" s="23" t="n"/>
      <c r="K16" s="20" t="n"/>
      <c r="L16" s="20" t="n"/>
      <c r="M16" s="20" t="n"/>
      <c r="N16" s="18" t="n"/>
      <c r="O16" s="24">
        <f>IF($A16="","",IF(OR($B16="",$C16=""),"",MAX(IFERROR(_xlfn.XLOOKUP($B16,'Paramètres'!$A$8:$A$107,'Paramètres'!$D$8:$D$107),0),IFERROR(_xlfn.MAXIFS('Planning_zones'!$H$5:$H$154,'Planning_zones'!$B$5:$B$154,$B16,'Planning_zones'!$C$5:$C$154,"&lt;"&amp;$C16,'Planning_zones'!$K$5:$K$154,"&lt;&gt;Annulé")+1,0))))</f>
        <v/>
      </c>
      <c r="P16" s="25">
        <f>IF($A16="","",IF(OR($G16="",$H16=""),"INCOMPLET",IF($H16&lt;$G16,"DATES INVALIDES","OK")))</f>
        <v/>
      </c>
      <c r="Q16" s="25">
        <f>IF($A16="","",IF(OR($B16="",$G16="",$H16=""),"",IF($K16="Annulé","OK",IFERROR(IF(OR($M16="Oui",_xlfn.XLOOKUP($B16,'Paramètres'!$A$8:$A$107,'Paramètres'!$F$8:$F$107)="Non"),IF(COUNTIFS('Planning_zones'!$A$5:$A$154,"&lt;&gt;",'Planning_zones'!$A$5:$A$154,"&lt;&gt;"&amp;$A16,'Planning_zones'!$B$5:$B$154,$B16,'Planning_zones'!$K$5:$K$154,"&lt;&gt;Annulé",'Planning_zones'!$G$5:$G$154,"&lt;="&amp;$H16,'Planning_zones'!$H$5:$H$154,"&gt;="&amp;$G16)&gt;0,"CONFLIT ZONE","OK"),IF(COUNTIFS('Planning_zones'!$A$5:$A$154,"&lt;&gt;",'Planning_zones'!$A$5:$A$154,"&lt;&gt;"&amp;$A16,'Planning_zones'!$B$5:$B$154,$B16,'Planning_zones'!$K$5:$K$154,"&lt;&gt;Annulé",'Planning_zones'!$M$5:$M$154,"Oui",'Planning_zones'!$G$5:$G$154,"&lt;="&amp;$H16,'Planning_zones'!$H$5:$H$154,"&gt;="&amp;$G16)&gt;0,"CONFLIT ZONE","OK")),"ZONE INTROUVABLE"))))</f>
        <v/>
      </c>
      <c r="R16" s="25">
        <f>IF($A16="","",IF(OR($F16="",$G16="",$H16=""),"",IF($K16="Annulé","OK",IF(SUMPRODUCT(('Planning_zones'!$A$5:$A$154&lt;&gt;"")*('Planning_zones'!$A$5:$A$154&lt;&gt;$A16)*('Planning_zones'!$F$5:$F$154=$F16)*('Planning_zones'!$K$5:$K$154&lt;&gt;"Annulé")*('Planning_zones'!$G$5:$G$154&lt;&gt;"")*('Planning_zones'!$H$5:$H$154&lt;&gt;"")*('Planning_zones'!$G$5:$G$154&lt;=$H16)*('Planning_zones'!$H$5:$H$154&gt;=$G16))&gt;0,"ÉQUIPE DÉJÀ MOBILISÉE","OK"))))</f>
        <v/>
      </c>
      <c r="S16" s="25">
        <f>IF($A16="","",IF($N16="","",IFERROR(IF(_xlfn.XLOOKUP($N16,'Planning_zones'!$A$5:$A$154,'Planning_zones'!$H$5:$H$154)&lt;$G16,"OK","PRÉDÉCESSEUR NON TERMINÉ"),"PRÉDÉCESSEUR INTROUVABLE")))</f>
        <v/>
      </c>
      <c r="T16" s="25">
        <f>IF($A16="","",IF(OR($B16="",$G16="",$H16=""),"",IFERROR(IF(AND($G16&gt;=_xlfn.XLOOKUP($B16,'Paramètres'!$A$8:$A$107,'Paramètres'!$D$8:$D$107),$H16&lt;=_xlfn.XLOOKUP($B16,'Paramètres'!$A$8:$A$107,'Paramètres'!$E$8:$E$107)),"OK","HORS DISPONIBILITÉ"),"ZONE INTROUVABLE")))</f>
        <v/>
      </c>
      <c r="U16" s="19" t="n"/>
    </row>
    <row r="17" ht="22" customHeight="1">
      <c r="A17" s="18" t="n"/>
      <c r="B17" s="18" t="n"/>
      <c r="C17" s="20" t="n"/>
      <c r="D17" s="19" t="n"/>
      <c r="E17" s="18" t="n"/>
      <c r="F17" s="18" t="n"/>
      <c r="G17" s="21" t="n"/>
      <c r="H17" s="21" t="n"/>
      <c r="I17" s="22">
        <f>IF($A17="","",IF(OR($G17="",$H17=""),"",IFERROR(NETWORKDAYS($G17,$H17,'Paramètres'!$P$8:$P$107),"")))</f>
        <v/>
      </c>
      <c r="J17" s="23" t="n"/>
      <c r="K17" s="20" t="n"/>
      <c r="L17" s="20" t="n"/>
      <c r="M17" s="20" t="n"/>
      <c r="N17" s="18" t="n"/>
      <c r="O17" s="24">
        <f>IF($A17="","",IF(OR($B17="",$C17=""),"",MAX(IFERROR(_xlfn.XLOOKUP($B17,'Paramètres'!$A$8:$A$107,'Paramètres'!$D$8:$D$107),0),IFERROR(_xlfn.MAXIFS('Planning_zones'!$H$5:$H$154,'Planning_zones'!$B$5:$B$154,$B17,'Planning_zones'!$C$5:$C$154,"&lt;"&amp;$C17,'Planning_zones'!$K$5:$K$154,"&lt;&gt;Annulé")+1,0))))</f>
        <v/>
      </c>
      <c r="P17" s="25">
        <f>IF($A17="","",IF(OR($G17="",$H17=""),"INCOMPLET",IF($H17&lt;$G17,"DATES INVALIDES","OK")))</f>
        <v/>
      </c>
      <c r="Q17" s="25">
        <f>IF($A17="","",IF(OR($B17="",$G17="",$H17=""),"",IF($K17="Annulé","OK",IFERROR(IF(OR($M17="Oui",_xlfn.XLOOKUP($B17,'Paramètres'!$A$8:$A$107,'Paramètres'!$F$8:$F$107)="Non"),IF(COUNTIFS('Planning_zones'!$A$5:$A$154,"&lt;&gt;",'Planning_zones'!$A$5:$A$154,"&lt;&gt;"&amp;$A17,'Planning_zones'!$B$5:$B$154,$B17,'Planning_zones'!$K$5:$K$154,"&lt;&gt;Annulé",'Planning_zones'!$G$5:$G$154,"&lt;="&amp;$H17,'Planning_zones'!$H$5:$H$154,"&gt;="&amp;$G17)&gt;0,"CONFLIT ZONE","OK"),IF(COUNTIFS('Planning_zones'!$A$5:$A$154,"&lt;&gt;",'Planning_zones'!$A$5:$A$154,"&lt;&gt;"&amp;$A17,'Planning_zones'!$B$5:$B$154,$B17,'Planning_zones'!$K$5:$K$154,"&lt;&gt;Annulé",'Planning_zones'!$M$5:$M$154,"Oui",'Planning_zones'!$G$5:$G$154,"&lt;="&amp;$H17,'Planning_zones'!$H$5:$H$154,"&gt;="&amp;$G17)&gt;0,"CONFLIT ZONE","OK")),"ZONE INTROUVABLE"))))</f>
        <v/>
      </c>
      <c r="R17" s="25">
        <f>IF($A17="","",IF(OR($F17="",$G17="",$H17=""),"",IF($K17="Annulé","OK",IF(SUMPRODUCT(('Planning_zones'!$A$5:$A$154&lt;&gt;"")*('Planning_zones'!$A$5:$A$154&lt;&gt;$A17)*('Planning_zones'!$F$5:$F$154=$F17)*('Planning_zones'!$K$5:$K$154&lt;&gt;"Annulé")*('Planning_zones'!$G$5:$G$154&lt;&gt;"")*('Planning_zones'!$H$5:$H$154&lt;&gt;"")*('Planning_zones'!$G$5:$G$154&lt;=$H17)*('Planning_zones'!$H$5:$H$154&gt;=$G17))&gt;0,"ÉQUIPE DÉJÀ MOBILISÉE","OK"))))</f>
        <v/>
      </c>
      <c r="S17" s="25">
        <f>IF($A17="","",IF($N17="","",IFERROR(IF(_xlfn.XLOOKUP($N17,'Planning_zones'!$A$5:$A$154,'Planning_zones'!$H$5:$H$154)&lt;$G17,"OK","PRÉDÉCESSEUR NON TERMINÉ"),"PRÉDÉCESSEUR INTROUVABLE")))</f>
        <v/>
      </c>
      <c r="T17" s="25">
        <f>IF($A17="","",IF(OR($B17="",$G17="",$H17=""),"",IFERROR(IF(AND($G17&gt;=_xlfn.XLOOKUP($B17,'Paramètres'!$A$8:$A$107,'Paramètres'!$D$8:$D$107),$H17&lt;=_xlfn.XLOOKUP($B17,'Paramètres'!$A$8:$A$107,'Paramètres'!$E$8:$E$107)),"OK","HORS DISPONIBILITÉ"),"ZONE INTROUVABLE")))</f>
        <v/>
      </c>
      <c r="U17" s="19" t="n"/>
    </row>
    <row r="18" ht="22" customHeight="1">
      <c r="A18" s="18" t="n"/>
      <c r="B18" s="18" t="n"/>
      <c r="C18" s="20" t="n"/>
      <c r="D18" s="19" t="n"/>
      <c r="E18" s="18" t="n"/>
      <c r="F18" s="18" t="n"/>
      <c r="G18" s="21" t="n"/>
      <c r="H18" s="21" t="n"/>
      <c r="I18" s="22">
        <f>IF($A18="","",IF(OR($G18="",$H18=""),"",IFERROR(NETWORKDAYS($G18,$H18,'Paramètres'!$P$8:$P$107),"")))</f>
        <v/>
      </c>
      <c r="J18" s="23" t="n"/>
      <c r="K18" s="20" t="n"/>
      <c r="L18" s="20" t="n"/>
      <c r="M18" s="20" t="n"/>
      <c r="N18" s="18" t="n"/>
      <c r="O18" s="24">
        <f>IF($A18="","",IF(OR($B18="",$C18=""),"",MAX(IFERROR(_xlfn.XLOOKUP($B18,'Paramètres'!$A$8:$A$107,'Paramètres'!$D$8:$D$107),0),IFERROR(_xlfn.MAXIFS('Planning_zones'!$H$5:$H$154,'Planning_zones'!$B$5:$B$154,$B18,'Planning_zones'!$C$5:$C$154,"&lt;"&amp;$C18,'Planning_zones'!$K$5:$K$154,"&lt;&gt;Annulé")+1,0))))</f>
        <v/>
      </c>
      <c r="P18" s="25">
        <f>IF($A18="","",IF(OR($G18="",$H18=""),"INCOMPLET",IF($H18&lt;$G18,"DATES INVALIDES","OK")))</f>
        <v/>
      </c>
      <c r="Q18" s="25">
        <f>IF($A18="","",IF(OR($B18="",$G18="",$H18=""),"",IF($K18="Annulé","OK",IFERROR(IF(OR($M18="Oui",_xlfn.XLOOKUP($B18,'Paramètres'!$A$8:$A$107,'Paramètres'!$F$8:$F$107)="Non"),IF(COUNTIFS('Planning_zones'!$A$5:$A$154,"&lt;&gt;",'Planning_zones'!$A$5:$A$154,"&lt;&gt;"&amp;$A18,'Planning_zones'!$B$5:$B$154,$B18,'Planning_zones'!$K$5:$K$154,"&lt;&gt;Annulé",'Planning_zones'!$G$5:$G$154,"&lt;="&amp;$H18,'Planning_zones'!$H$5:$H$154,"&gt;="&amp;$G18)&gt;0,"CONFLIT ZONE","OK"),IF(COUNTIFS('Planning_zones'!$A$5:$A$154,"&lt;&gt;",'Planning_zones'!$A$5:$A$154,"&lt;&gt;"&amp;$A18,'Planning_zones'!$B$5:$B$154,$B18,'Planning_zones'!$K$5:$K$154,"&lt;&gt;Annulé",'Planning_zones'!$M$5:$M$154,"Oui",'Planning_zones'!$G$5:$G$154,"&lt;="&amp;$H18,'Planning_zones'!$H$5:$H$154,"&gt;="&amp;$G18)&gt;0,"CONFLIT ZONE","OK")),"ZONE INTROUVABLE"))))</f>
        <v/>
      </c>
      <c r="R18" s="25">
        <f>IF($A18="","",IF(OR($F18="",$G18="",$H18=""),"",IF($K18="Annulé","OK",IF(SUMPRODUCT(('Planning_zones'!$A$5:$A$154&lt;&gt;"")*('Planning_zones'!$A$5:$A$154&lt;&gt;$A18)*('Planning_zones'!$F$5:$F$154=$F18)*('Planning_zones'!$K$5:$K$154&lt;&gt;"Annulé")*('Planning_zones'!$G$5:$G$154&lt;&gt;"")*('Planning_zones'!$H$5:$H$154&lt;&gt;"")*('Planning_zones'!$G$5:$G$154&lt;=$H18)*('Planning_zones'!$H$5:$H$154&gt;=$G18))&gt;0,"ÉQUIPE DÉJÀ MOBILISÉE","OK"))))</f>
        <v/>
      </c>
      <c r="S18" s="25">
        <f>IF($A18="","",IF($N18="","",IFERROR(IF(_xlfn.XLOOKUP($N18,'Planning_zones'!$A$5:$A$154,'Planning_zones'!$H$5:$H$154)&lt;$G18,"OK","PRÉDÉCESSEUR NON TERMINÉ"),"PRÉDÉCESSEUR INTROUVABLE")))</f>
        <v/>
      </c>
      <c r="T18" s="25">
        <f>IF($A18="","",IF(OR($B18="",$G18="",$H18=""),"",IFERROR(IF(AND($G18&gt;=_xlfn.XLOOKUP($B18,'Paramètres'!$A$8:$A$107,'Paramètres'!$D$8:$D$107),$H18&lt;=_xlfn.XLOOKUP($B18,'Paramètres'!$A$8:$A$107,'Paramètres'!$E$8:$E$107)),"OK","HORS DISPONIBILITÉ"),"ZONE INTROUVABLE")))</f>
        <v/>
      </c>
      <c r="U18" s="19" t="n"/>
    </row>
    <row r="19" ht="22" customHeight="1">
      <c r="A19" s="18" t="n"/>
      <c r="B19" s="18" t="n"/>
      <c r="C19" s="20" t="n"/>
      <c r="D19" s="19" t="n"/>
      <c r="E19" s="18" t="n"/>
      <c r="F19" s="18" t="n"/>
      <c r="G19" s="21" t="n"/>
      <c r="H19" s="21" t="n"/>
      <c r="I19" s="22">
        <f>IF($A19="","",IF(OR($G19="",$H19=""),"",IFERROR(NETWORKDAYS($G19,$H19,'Paramètres'!$P$8:$P$107),"")))</f>
        <v/>
      </c>
      <c r="J19" s="23" t="n"/>
      <c r="K19" s="20" t="n"/>
      <c r="L19" s="20" t="n"/>
      <c r="M19" s="20" t="n"/>
      <c r="N19" s="18" t="n"/>
      <c r="O19" s="24">
        <f>IF($A19="","",IF(OR($B19="",$C19=""),"",MAX(IFERROR(_xlfn.XLOOKUP($B19,'Paramètres'!$A$8:$A$107,'Paramètres'!$D$8:$D$107),0),IFERROR(_xlfn.MAXIFS('Planning_zones'!$H$5:$H$154,'Planning_zones'!$B$5:$B$154,$B19,'Planning_zones'!$C$5:$C$154,"&lt;"&amp;$C19,'Planning_zones'!$K$5:$K$154,"&lt;&gt;Annulé")+1,0))))</f>
        <v/>
      </c>
      <c r="P19" s="25">
        <f>IF($A19="","",IF(OR($G19="",$H19=""),"INCOMPLET",IF($H19&lt;$G19,"DATES INVALIDES","OK")))</f>
        <v/>
      </c>
      <c r="Q19" s="25">
        <f>IF($A19="","",IF(OR($B19="",$G19="",$H19=""),"",IF($K19="Annulé","OK",IFERROR(IF(OR($M19="Oui",_xlfn.XLOOKUP($B19,'Paramètres'!$A$8:$A$107,'Paramètres'!$F$8:$F$107)="Non"),IF(COUNTIFS('Planning_zones'!$A$5:$A$154,"&lt;&gt;",'Planning_zones'!$A$5:$A$154,"&lt;&gt;"&amp;$A19,'Planning_zones'!$B$5:$B$154,$B19,'Planning_zones'!$K$5:$K$154,"&lt;&gt;Annulé",'Planning_zones'!$G$5:$G$154,"&lt;="&amp;$H19,'Planning_zones'!$H$5:$H$154,"&gt;="&amp;$G19)&gt;0,"CONFLIT ZONE","OK"),IF(COUNTIFS('Planning_zones'!$A$5:$A$154,"&lt;&gt;",'Planning_zones'!$A$5:$A$154,"&lt;&gt;"&amp;$A19,'Planning_zones'!$B$5:$B$154,$B19,'Planning_zones'!$K$5:$K$154,"&lt;&gt;Annulé",'Planning_zones'!$M$5:$M$154,"Oui",'Planning_zones'!$G$5:$G$154,"&lt;="&amp;$H19,'Planning_zones'!$H$5:$H$154,"&gt;="&amp;$G19)&gt;0,"CONFLIT ZONE","OK")),"ZONE INTROUVABLE"))))</f>
        <v/>
      </c>
      <c r="R19" s="25">
        <f>IF($A19="","",IF(OR($F19="",$G19="",$H19=""),"",IF($K19="Annulé","OK",IF(SUMPRODUCT(('Planning_zones'!$A$5:$A$154&lt;&gt;"")*('Planning_zones'!$A$5:$A$154&lt;&gt;$A19)*('Planning_zones'!$F$5:$F$154=$F19)*('Planning_zones'!$K$5:$K$154&lt;&gt;"Annulé")*('Planning_zones'!$G$5:$G$154&lt;&gt;"")*('Planning_zones'!$H$5:$H$154&lt;&gt;"")*('Planning_zones'!$G$5:$G$154&lt;=$H19)*('Planning_zones'!$H$5:$H$154&gt;=$G19))&gt;0,"ÉQUIPE DÉJÀ MOBILISÉE","OK"))))</f>
        <v/>
      </c>
      <c r="S19" s="25">
        <f>IF($A19="","",IF($N19="","",IFERROR(IF(_xlfn.XLOOKUP($N19,'Planning_zones'!$A$5:$A$154,'Planning_zones'!$H$5:$H$154)&lt;$G19,"OK","PRÉDÉCESSEUR NON TERMINÉ"),"PRÉDÉCESSEUR INTROUVABLE")))</f>
        <v/>
      </c>
      <c r="T19" s="25">
        <f>IF($A19="","",IF(OR($B19="",$G19="",$H19=""),"",IFERROR(IF(AND($G19&gt;=_xlfn.XLOOKUP($B19,'Paramètres'!$A$8:$A$107,'Paramètres'!$D$8:$D$107),$H19&lt;=_xlfn.XLOOKUP($B19,'Paramètres'!$A$8:$A$107,'Paramètres'!$E$8:$E$107)),"OK","HORS DISPONIBILITÉ"),"ZONE INTROUVABLE")))</f>
        <v/>
      </c>
      <c r="U19" s="19" t="n"/>
    </row>
    <row r="20" ht="22" customHeight="1">
      <c r="A20" s="18" t="n"/>
      <c r="B20" s="18" t="n"/>
      <c r="C20" s="20" t="n"/>
      <c r="D20" s="19" t="n"/>
      <c r="E20" s="18" t="n"/>
      <c r="F20" s="18" t="n"/>
      <c r="G20" s="21" t="n"/>
      <c r="H20" s="21" t="n"/>
      <c r="I20" s="22">
        <f>IF($A20="","",IF(OR($G20="",$H20=""),"",IFERROR(NETWORKDAYS($G20,$H20,'Paramètres'!$P$8:$P$107),"")))</f>
        <v/>
      </c>
      <c r="J20" s="23" t="n"/>
      <c r="K20" s="20" t="n"/>
      <c r="L20" s="20" t="n"/>
      <c r="M20" s="20" t="n"/>
      <c r="N20" s="18" t="n"/>
      <c r="O20" s="24">
        <f>IF($A20="","",IF(OR($B20="",$C20=""),"",MAX(IFERROR(_xlfn.XLOOKUP($B20,'Paramètres'!$A$8:$A$107,'Paramètres'!$D$8:$D$107),0),IFERROR(_xlfn.MAXIFS('Planning_zones'!$H$5:$H$154,'Planning_zones'!$B$5:$B$154,$B20,'Planning_zones'!$C$5:$C$154,"&lt;"&amp;$C20,'Planning_zones'!$K$5:$K$154,"&lt;&gt;Annulé")+1,0))))</f>
        <v/>
      </c>
      <c r="P20" s="25">
        <f>IF($A20="","",IF(OR($G20="",$H20=""),"INCOMPLET",IF($H20&lt;$G20,"DATES INVALIDES","OK")))</f>
        <v/>
      </c>
      <c r="Q20" s="25">
        <f>IF($A20="","",IF(OR($B20="",$G20="",$H20=""),"",IF($K20="Annulé","OK",IFERROR(IF(OR($M20="Oui",_xlfn.XLOOKUP($B20,'Paramètres'!$A$8:$A$107,'Paramètres'!$F$8:$F$107)="Non"),IF(COUNTIFS('Planning_zones'!$A$5:$A$154,"&lt;&gt;",'Planning_zones'!$A$5:$A$154,"&lt;&gt;"&amp;$A20,'Planning_zones'!$B$5:$B$154,$B20,'Planning_zones'!$K$5:$K$154,"&lt;&gt;Annulé",'Planning_zones'!$G$5:$G$154,"&lt;="&amp;$H20,'Planning_zones'!$H$5:$H$154,"&gt;="&amp;$G20)&gt;0,"CONFLIT ZONE","OK"),IF(COUNTIFS('Planning_zones'!$A$5:$A$154,"&lt;&gt;",'Planning_zones'!$A$5:$A$154,"&lt;&gt;"&amp;$A20,'Planning_zones'!$B$5:$B$154,$B20,'Planning_zones'!$K$5:$K$154,"&lt;&gt;Annulé",'Planning_zones'!$M$5:$M$154,"Oui",'Planning_zones'!$G$5:$G$154,"&lt;="&amp;$H20,'Planning_zones'!$H$5:$H$154,"&gt;="&amp;$G20)&gt;0,"CONFLIT ZONE","OK")),"ZONE INTROUVABLE"))))</f>
        <v/>
      </c>
      <c r="R20" s="25">
        <f>IF($A20="","",IF(OR($F20="",$G20="",$H20=""),"",IF($K20="Annulé","OK",IF(SUMPRODUCT(('Planning_zones'!$A$5:$A$154&lt;&gt;"")*('Planning_zones'!$A$5:$A$154&lt;&gt;$A20)*('Planning_zones'!$F$5:$F$154=$F20)*('Planning_zones'!$K$5:$K$154&lt;&gt;"Annulé")*('Planning_zones'!$G$5:$G$154&lt;&gt;"")*('Planning_zones'!$H$5:$H$154&lt;&gt;"")*('Planning_zones'!$G$5:$G$154&lt;=$H20)*('Planning_zones'!$H$5:$H$154&gt;=$G20))&gt;0,"ÉQUIPE DÉJÀ MOBILISÉE","OK"))))</f>
        <v/>
      </c>
      <c r="S20" s="25">
        <f>IF($A20="","",IF($N20="","",IFERROR(IF(_xlfn.XLOOKUP($N20,'Planning_zones'!$A$5:$A$154,'Planning_zones'!$H$5:$H$154)&lt;$G20,"OK","PRÉDÉCESSEUR NON TERMINÉ"),"PRÉDÉCESSEUR INTROUVABLE")))</f>
        <v/>
      </c>
      <c r="T20" s="25">
        <f>IF($A20="","",IF(OR($B20="",$G20="",$H20=""),"",IFERROR(IF(AND($G20&gt;=_xlfn.XLOOKUP($B20,'Paramètres'!$A$8:$A$107,'Paramètres'!$D$8:$D$107),$H20&lt;=_xlfn.XLOOKUP($B20,'Paramètres'!$A$8:$A$107,'Paramètres'!$E$8:$E$107)),"OK","HORS DISPONIBILITÉ"),"ZONE INTROUVABLE")))</f>
        <v/>
      </c>
      <c r="U20" s="19" t="n"/>
    </row>
    <row r="21" ht="22" customHeight="1">
      <c r="A21" s="18" t="n"/>
      <c r="B21" s="18" t="n"/>
      <c r="C21" s="20" t="n"/>
      <c r="D21" s="19" t="n"/>
      <c r="E21" s="18" t="n"/>
      <c r="F21" s="18" t="n"/>
      <c r="G21" s="21" t="n"/>
      <c r="H21" s="21" t="n"/>
      <c r="I21" s="22">
        <f>IF($A21="","",IF(OR($G21="",$H21=""),"",IFERROR(NETWORKDAYS($G21,$H21,'Paramètres'!$P$8:$P$107),"")))</f>
        <v/>
      </c>
      <c r="J21" s="23" t="n"/>
      <c r="K21" s="20" t="n"/>
      <c r="L21" s="20" t="n"/>
      <c r="M21" s="20" t="n"/>
      <c r="N21" s="18" t="n"/>
      <c r="O21" s="24">
        <f>IF($A21="","",IF(OR($B21="",$C21=""),"",MAX(IFERROR(_xlfn.XLOOKUP($B21,'Paramètres'!$A$8:$A$107,'Paramètres'!$D$8:$D$107),0),IFERROR(_xlfn.MAXIFS('Planning_zones'!$H$5:$H$154,'Planning_zones'!$B$5:$B$154,$B21,'Planning_zones'!$C$5:$C$154,"&lt;"&amp;$C21,'Planning_zones'!$K$5:$K$154,"&lt;&gt;Annulé")+1,0))))</f>
        <v/>
      </c>
      <c r="P21" s="25">
        <f>IF($A21="","",IF(OR($G21="",$H21=""),"INCOMPLET",IF($H21&lt;$G21,"DATES INVALIDES","OK")))</f>
        <v/>
      </c>
      <c r="Q21" s="25">
        <f>IF($A21="","",IF(OR($B21="",$G21="",$H21=""),"",IF($K21="Annulé","OK",IFERROR(IF(OR($M21="Oui",_xlfn.XLOOKUP($B21,'Paramètres'!$A$8:$A$107,'Paramètres'!$F$8:$F$107)="Non"),IF(COUNTIFS('Planning_zones'!$A$5:$A$154,"&lt;&gt;",'Planning_zones'!$A$5:$A$154,"&lt;&gt;"&amp;$A21,'Planning_zones'!$B$5:$B$154,$B21,'Planning_zones'!$K$5:$K$154,"&lt;&gt;Annulé",'Planning_zones'!$G$5:$G$154,"&lt;="&amp;$H21,'Planning_zones'!$H$5:$H$154,"&gt;="&amp;$G21)&gt;0,"CONFLIT ZONE","OK"),IF(COUNTIFS('Planning_zones'!$A$5:$A$154,"&lt;&gt;",'Planning_zones'!$A$5:$A$154,"&lt;&gt;"&amp;$A21,'Planning_zones'!$B$5:$B$154,$B21,'Planning_zones'!$K$5:$K$154,"&lt;&gt;Annulé",'Planning_zones'!$M$5:$M$154,"Oui",'Planning_zones'!$G$5:$G$154,"&lt;="&amp;$H21,'Planning_zones'!$H$5:$H$154,"&gt;="&amp;$G21)&gt;0,"CONFLIT ZONE","OK")),"ZONE INTROUVABLE"))))</f>
        <v/>
      </c>
      <c r="R21" s="25">
        <f>IF($A21="","",IF(OR($F21="",$G21="",$H21=""),"",IF($K21="Annulé","OK",IF(SUMPRODUCT(('Planning_zones'!$A$5:$A$154&lt;&gt;"")*('Planning_zones'!$A$5:$A$154&lt;&gt;$A21)*('Planning_zones'!$F$5:$F$154=$F21)*('Planning_zones'!$K$5:$K$154&lt;&gt;"Annulé")*('Planning_zones'!$G$5:$G$154&lt;&gt;"")*('Planning_zones'!$H$5:$H$154&lt;&gt;"")*('Planning_zones'!$G$5:$G$154&lt;=$H21)*('Planning_zones'!$H$5:$H$154&gt;=$G21))&gt;0,"ÉQUIPE DÉJÀ MOBILISÉE","OK"))))</f>
        <v/>
      </c>
      <c r="S21" s="25">
        <f>IF($A21="","",IF($N21="","",IFERROR(IF(_xlfn.XLOOKUP($N21,'Planning_zones'!$A$5:$A$154,'Planning_zones'!$H$5:$H$154)&lt;$G21,"OK","PRÉDÉCESSEUR NON TERMINÉ"),"PRÉDÉCESSEUR INTROUVABLE")))</f>
        <v/>
      </c>
      <c r="T21" s="25">
        <f>IF($A21="","",IF(OR($B21="",$G21="",$H21=""),"",IFERROR(IF(AND($G21&gt;=_xlfn.XLOOKUP($B21,'Paramètres'!$A$8:$A$107,'Paramètres'!$D$8:$D$107),$H21&lt;=_xlfn.XLOOKUP($B21,'Paramètres'!$A$8:$A$107,'Paramètres'!$E$8:$E$107)),"OK","HORS DISPONIBILITÉ"),"ZONE INTROUVABLE")))</f>
        <v/>
      </c>
      <c r="U21" s="19" t="n"/>
    </row>
    <row r="22" ht="22" customHeight="1">
      <c r="A22" s="18" t="n"/>
      <c r="B22" s="18" t="n"/>
      <c r="C22" s="20" t="n"/>
      <c r="D22" s="19" t="n"/>
      <c r="E22" s="18" t="n"/>
      <c r="F22" s="18" t="n"/>
      <c r="G22" s="21" t="n"/>
      <c r="H22" s="21" t="n"/>
      <c r="I22" s="22">
        <f>IF($A22="","",IF(OR($G22="",$H22=""),"",IFERROR(NETWORKDAYS($G22,$H22,'Paramètres'!$P$8:$P$107),"")))</f>
        <v/>
      </c>
      <c r="J22" s="23" t="n"/>
      <c r="K22" s="20" t="n"/>
      <c r="L22" s="20" t="n"/>
      <c r="M22" s="20" t="n"/>
      <c r="N22" s="18" t="n"/>
      <c r="O22" s="24">
        <f>IF($A22="","",IF(OR($B22="",$C22=""),"",MAX(IFERROR(_xlfn.XLOOKUP($B22,'Paramètres'!$A$8:$A$107,'Paramètres'!$D$8:$D$107),0),IFERROR(_xlfn.MAXIFS('Planning_zones'!$H$5:$H$154,'Planning_zones'!$B$5:$B$154,$B22,'Planning_zones'!$C$5:$C$154,"&lt;"&amp;$C22,'Planning_zones'!$K$5:$K$154,"&lt;&gt;Annulé")+1,0))))</f>
        <v/>
      </c>
      <c r="P22" s="25">
        <f>IF($A22="","",IF(OR($G22="",$H22=""),"INCOMPLET",IF($H22&lt;$G22,"DATES INVALIDES","OK")))</f>
        <v/>
      </c>
      <c r="Q22" s="25">
        <f>IF($A22="","",IF(OR($B22="",$G22="",$H22=""),"",IF($K22="Annulé","OK",IFERROR(IF(OR($M22="Oui",_xlfn.XLOOKUP($B22,'Paramètres'!$A$8:$A$107,'Paramètres'!$F$8:$F$107)="Non"),IF(COUNTIFS('Planning_zones'!$A$5:$A$154,"&lt;&gt;",'Planning_zones'!$A$5:$A$154,"&lt;&gt;"&amp;$A22,'Planning_zones'!$B$5:$B$154,$B22,'Planning_zones'!$K$5:$K$154,"&lt;&gt;Annulé",'Planning_zones'!$G$5:$G$154,"&lt;="&amp;$H22,'Planning_zones'!$H$5:$H$154,"&gt;="&amp;$G22)&gt;0,"CONFLIT ZONE","OK"),IF(COUNTIFS('Planning_zones'!$A$5:$A$154,"&lt;&gt;",'Planning_zones'!$A$5:$A$154,"&lt;&gt;"&amp;$A22,'Planning_zones'!$B$5:$B$154,$B22,'Planning_zones'!$K$5:$K$154,"&lt;&gt;Annulé",'Planning_zones'!$M$5:$M$154,"Oui",'Planning_zones'!$G$5:$G$154,"&lt;="&amp;$H22,'Planning_zones'!$H$5:$H$154,"&gt;="&amp;$G22)&gt;0,"CONFLIT ZONE","OK")),"ZONE INTROUVABLE"))))</f>
        <v/>
      </c>
      <c r="R22" s="25">
        <f>IF($A22="","",IF(OR($F22="",$G22="",$H22=""),"",IF($K22="Annulé","OK",IF(SUMPRODUCT(('Planning_zones'!$A$5:$A$154&lt;&gt;"")*('Planning_zones'!$A$5:$A$154&lt;&gt;$A22)*('Planning_zones'!$F$5:$F$154=$F22)*('Planning_zones'!$K$5:$K$154&lt;&gt;"Annulé")*('Planning_zones'!$G$5:$G$154&lt;&gt;"")*('Planning_zones'!$H$5:$H$154&lt;&gt;"")*('Planning_zones'!$G$5:$G$154&lt;=$H22)*('Planning_zones'!$H$5:$H$154&gt;=$G22))&gt;0,"ÉQUIPE DÉJÀ MOBILISÉE","OK"))))</f>
        <v/>
      </c>
      <c r="S22" s="25">
        <f>IF($A22="","",IF($N22="","",IFERROR(IF(_xlfn.XLOOKUP($N22,'Planning_zones'!$A$5:$A$154,'Planning_zones'!$H$5:$H$154)&lt;$G22,"OK","PRÉDÉCESSEUR NON TERMINÉ"),"PRÉDÉCESSEUR INTROUVABLE")))</f>
        <v/>
      </c>
      <c r="T22" s="25">
        <f>IF($A22="","",IF(OR($B22="",$G22="",$H22=""),"",IFERROR(IF(AND($G22&gt;=_xlfn.XLOOKUP($B22,'Paramètres'!$A$8:$A$107,'Paramètres'!$D$8:$D$107),$H22&lt;=_xlfn.XLOOKUP($B22,'Paramètres'!$A$8:$A$107,'Paramètres'!$E$8:$E$107)),"OK","HORS DISPONIBILITÉ"),"ZONE INTROUVABLE")))</f>
        <v/>
      </c>
      <c r="U22" s="19" t="n"/>
    </row>
    <row r="23" ht="22" customHeight="1">
      <c r="A23" s="18" t="n"/>
      <c r="B23" s="18" t="n"/>
      <c r="C23" s="20" t="n"/>
      <c r="D23" s="19" t="n"/>
      <c r="E23" s="18" t="n"/>
      <c r="F23" s="18" t="n"/>
      <c r="G23" s="21" t="n"/>
      <c r="H23" s="21" t="n"/>
      <c r="I23" s="22">
        <f>IF($A23="","",IF(OR($G23="",$H23=""),"",IFERROR(NETWORKDAYS($G23,$H23,'Paramètres'!$P$8:$P$107),"")))</f>
        <v/>
      </c>
      <c r="J23" s="23" t="n"/>
      <c r="K23" s="20" t="n"/>
      <c r="L23" s="20" t="n"/>
      <c r="M23" s="20" t="n"/>
      <c r="N23" s="18" t="n"/>
      <c r="O23" s="24">
        <f>IF($A23="","",IF(OR($B23="",$C23=""),"",MAX(IFERROR(_xlfn.XLOOKUP($B23,'Paramètres'!$A$8:$A$107,'Paramètres'!$D$8:$D$107),0),IFERROR(_xlfn.MAXIFS('Planning_zones'!$H$5:$H$154,'Planning_zones'!$B$5:$B$154,$B23,'Planning_zones'!$C$5:$C$154,"&lt;"&amp;$C23,'Planning_zones'!$K$5:$K$154,"&lt;&gt;Annulé")+1,0))))</f>
        <v/>
      </c>
      <c r="P23" s="25">
        <f>IF($A23="","",IF(OR($G23="",$H23=""),"INCOMPLET",IF($H23&lt;$G23,"DATES INVALIDES","OK")))</f>
        <v/>
      </c>
      <c r="Q23" s="25">
        <f>IF($A23="","",IF(OR($B23="",$G23="",$H23=""),"",IF($K23="Annulé","OK",IFERROR(IF(OR($M23="Oui",_xlfn.XLOOKUP($B23,'Paramètres'!$A$8:$A$107,'Paramètres'!$F$8:$F$107)="Non"),IF(COUNTIFS('Planning_zones'!$A$5:$A$154,"&lt;&gt;",'Planning_zones'!$A$5:$A$154,"&lt;&gt;"&amp;$A23,'Planning_zones'!$B$5:$B$154,$B23,'Planning_zones'!$K$5:$K$154,"&lt;&gt;Annulé",'Planning_zones'!$G$5:$G$154,"&lt;="&amp;$H23,'Planning_zones'!$H$5:$H$154,"&gt;="&amp;$G23)&gt;0,"CONFLIT ZONE","OK"),IF(COUNTIFS('Planning_zones'!$A$5:$A$154,"&lt;&gt;",'Planning_zones'!$A$5:$A$154,"&lt;&gt;"&amp;$A23,'Planning_zones'!$B$5:$B$154,$B23,'Planning_zones'!$K$5:$K$154,"&lt;&gt;Annulé",'Planning_zones'!$M$5:$M$154,"Oui",'Planning_zones'!$G$5:$G$154,"&lt;="&amp;$H23,'Planning_zones'!$H$5:$H$154,"&gt;="&amp;$G23)&gt;0,"CONFLIT ZONE","OK")),"ZONE INTROUVABLE"))))</f>
        <v/>
      </c>
      <c r="R23" s="25">
        <f>IF($A23="","",IF(OR($F23="",$G23="",$H23=""),"",IF($K23="Annulé","OK",IF(SUMPRODUCT(('Planning_zones'!$A$5:$A$154&lt;&gt;"")*('Planning_zones'!$A$5:$A$154&lt;&gt;$A23)*('Planning_zones'!$F$5:$F$154=$F23)*('Planning_zones'!$K$5:$K$154&lt;&gt;"Annulé")*('Planning_zones'!$G$5:$G$154&lt;&gt;"")*('Planning_zones'!$H$5:$H$154&lt;&gt;"")*('Planning_zones'!$G$5:$G$154&lt;=$H23)*('Planning_zones'!$H$5:$H$154&gt;=$G23))&gt;0,"ÉQUIPE DÉJÀ MOBILISÉE","OK"))))</f>
        <v/>
      </c>
      <c r="S23" s="25">
        <f>IF($A23="","",IF($N23="","",IFERROR(IF(_xlfn.XLOOKUP($N23,'Planning_zones'!$A$5:$A$154,'Planning_zones'!$H$5:$H$154)&lt;$G23,"OK","PRÉDÉCESSEUR NON TERMINÉ"),"PRÉDÉCESSEUR INTROUVABLE")))</f>
        <v/>
      </c>
      <c r="T23" s="25">
        <f>IF($A23="","",IF(OR($B23="",$G23="",$H23=""),"",IFERROR(IF(AND($G23&gt;=_xlfn.XLOOKUP($B23,'Paramètres'!$A$8:$A$107,'Paramètres'!$D$8:$D$107),$H23&lt;=_xlfn.XLOOKUP($B23,'Paramètres'!$A$8:$A$107,'Paramètres'!$E$8:$E$107)),"OK","HORS DISPONIBILITÉ"),"ZONE INTROUVABLE")))</f>
        <v/>
      </c>
      <c r="U23" s="19" t="n"/>
    </row>
    <row r="24" ht="22" customHeight="1">
      <c r="A24" s="18" t="n"/>
      <c r="B24" s="18" t="n"/>
      <c r="C24" s="20" t="n"/>
      <c r="D24" s="19" t="n"/>
      <c r="E24" s="18" t="n"/>
      <c r="F24" s="18" t="n"/>
      <c r="G24" s="21" t="n"/>
      <c r="H24" s="21" t="n"/>
      <c r="I24" s="22">
        <f>IF($A24="","",IF(OR($G24="",$H24=""),"",IFERROR(NETWORKDAYS($G24,$H24,'Paramètres'!$P$8:$P$107),"")))</f>
        <v/>
      </c>
      <c r="J24" s="23" t="n"/>
      <c r="K24" s="20" t="n"/>
      <c r="L24" s="20" t="n"/>
      <c r="M24" s="20" t="n"/>
      <c r="N24" s="18" t="n"/>
      <c r="O24" s="24">
        <f>IF($A24="","",IF(OR($B24="",$C24=""),"",MAX(IFERROR(_xlfn.XLOOKUP($B24,'Paramètres'!$A$8:$A$107,'Paramètres'!$D$8:$D$107),0),IFERROR(_xlfn.MAXIFS('Planning_zones'!$H$5:$H$154,'Planning_zones'!$B$5:$B$154,$B24,'Planning_zones'!$C$5:$C$154,"&lt;"&amp;$C24,'Planning_zones'!$K$5:$K$154,"&lt;&gt;Annulé")+1,0))))</f>
        <v/>
      </c>
      <c r="P24" s="25">
        <f>IF($A24="","",IF(OR($G24="",$H24=""),"INCOMPLET",IF($H24&lt;$G24,"DATES INVALIDES","OK")))</f>
        <v/>
      </c>
      <c r="Q24" s="25">
        <f>IF($A24="","",IF(OR($B24="",$G24="",$H24=""),"",IF($K24="Annulé","OK",IFERROR(IF(OR($M24="Oui",_xlfn.XLOOKUP($B24,'Paramètres'!$A$8:$A$107,'Paramètres'!$F$8:$F$107)="Non"),IF(COUNTIFS('Planning_zones'!$A$5:$A$154,"&lt;&gt;",'Planning_zones'!$A$5:$A$154,"&lt;&gt;"&amp;$A24,'Planning_zones'!$B$5:$B$154,$B24,'Planning_zones'!$K$5:$K$154,"&lt;&gt;Annulé",'Planning_zones'!$G$5:$G$154,"&lt;="&amp;$H24,'Planning_zones'!$H$5:$H$154,"&gt;="&amp;$G24)&gt;0,"CONFLIT ZONE","OK"),IF(COUNTIFS('Planning_zones'!$A$5:$A$154,"&lt;&gt;",'Planning_zones'!$A$5:$A$154,"&lt;&gt;"&amp;$A24,'Planning_zones'!$B$5:$B$154,$B24,'Planning_zones'!$K$5:$K$154,"&lt;&gt;Annulé",'Planning_zones'!$M$5:$M$154,"Oui",'Planning_zones'!$G$5:$G$154,"&lt;="&amp;$H24,'Planning_zones'!$H$5:$H$154,"&gt;="&amp;$G24)&gt;0,"CONFLIT ZONE","OK")),"ZONE INTROUVABLE"))))</f>
        <v/>
      </c>
      <c r="R24" s="25">
        <f>IF($A24="","",IF(OR($F24="",$G24="",$H24=""),"",IF($K24="Annulé","OK",IF(SUMPRODUCT(('Planning_zones'!$A$5:$A$154&lt;&gt;"")*('Planning_zones'!$A$5:$A$154&lt;&gt;$A24)*('Planning_zones'!$F$5:$F$154=$F24)*('Planning_zones'!$K$5:$K$154&lt;&gt;"Annulé")*('Planning_zones'!$G$5:$G$154&lt;&gt;"")*('Planning_zones'!$H$5:$H$154&lt;&gt;"")*('Planning_zones'!$G$5:$G$154&lt;=$H24)*('Planning_zones'!$H$5:$H$154&gt;=$G24))&gt;0,"ÉQUIPE DÉJÀ MOBILISÉE","OK"))))</f>
        <v/>
      </c>
      <c r="S24" s="25">
        <f>IF($A24="","",IF($N24="","",IFERROR(IF(_xlfn.XLOOKUP($N24,'Planning_zones'!$A$5:$A$154,'Planning_zones'!$H$5:$H$154)&lt;$G24,"OK","PRÉDÉCESSEUR NON TERMINÉ"),"PRÉDÉCESSEUR INTROUVABLE")))</f>
        <v/>
      </c>
      <c r="T24" s="25">
        <f>IF($A24="","",IF(OR($B24="",$G24="",$H24=""),"",IFERROR(IF(AND($G24&gt;=_xlfn.XLOOKUP($B24,'Paramètres'!$A$8:$A$107,'Paramètres'!$D$8:$D$107),$H24&lt;=_xlfn.XLOOKUP($B24,'Paramètres'!$A$8:$A$107,'Paramètres'!$E$8:$E$107)),"OK","HORS DISPONIBILITÉ"),"ZONE INTROUVABLE")))</f>
        <v/>
      </c>
      <c r="U24" s="19" t="n"/>
    </row>
    <row r="25" ht="22" customHeight="1">
      <c r="A25" s="18" t="n"/>
      <c r="B25" s="18" t="n"/>
      <c r="C25" s="20" t="n"/>
      <c r="D25" s="19" t="n"/>
      <c r="E25" s="18" t="n"/>
      <c r="F25" s="18" t="n"/>
      <c r="G25" s="21" t="n"/>
      <c r="H25" s="21" t="n"/>
      <c r="I25" s="22">
        <f>IF($A25="","",IF(OR($G25="",$H25=""),"",IFERROR(NETWORKDAYS($G25,$H25,'Paramètres'!$P$8:$P$107),"")))</f>
        <v/>
      </c>
      <c r="J25" s="23" t="n"/>
      <c r="K25" s="20" t="n"/>
      <c r="L25" s="20" t="n"/>
      <c r="M25" s="20" t="n"/>
      <c r="N25" s="18" t="n"/>
      <c r="O25" s="24">
        <f>IF($A25="","",IF(OR($B25="",$C25=""),"",MAX(IFERROR(_xlfn.XLOOKUP($B25,'Paramètres'!$A$8:$A$107,'Paramètres'!$D$8:$D$107),0),IFERROR(_xlfn.MAXIFS('Planning_zones'!$H$5:$H$154,'Planning_zones'!$B$5:$B$154,$B25,'Planning_zones'!$C$5:$C$154,"&lt;"&amp;$C25,'Planning_zones'!$K$5:$K$154,"&lt;&gt;Annulé")+1,0))))</f>
        <v/>
      </c>
      <c r="P25" s="25">
        <f>IF($A25="","",IF(OR($G25="",$H25=""),"INCOMPLET",IF($H25&lt;$G25,"DATES INVALIDES","OK")))</f>
        <v/>
      </c>
      <c r="Q25" s="25">
        <f>IF($A25="","",IF(OR($B25="",$G25="",$H25=""),"",IF($K25="Annulé","OK",IFERROR(IF(OR($M25="Oui",_xlfn.XLOOKUP($B25,'Paramètres'!$A$8:$A$107,'Paramètres'!$F$8:$F$107)="Non"),IF(COUNTIFS('Planning_zones'!$A$5:$A$154,"&lt;&gt;",'Planning_zones'!$A$5:$A$154,"&lt;&gt;"&amp;$A25,'Planning_zones'!$B$5:$B$154,$B25,'Planning_zones'!$K$5:$K$154,"&lt;&gt;Annulé",'Planning_zones'!$G$5:$G$154,"&lt;="&amp;$H25,'Planning_zones'!$H$5:$H$154,"&gt;="&amp;$G25)&gt;0,"CONFLIT ZONE","OK"),IF(COUNTIFS('Planning_zones'!$A$5:$A$154,"&lt;&gt;",'Planning_zones'!$A$5:$A$154,"&lt;&gt;"&amp;$A25,'Planning_zones'!$B$5:$B$154,$B25,'Planning_zones'!$K$5:$K$154,"&lt;&gt;Annulé",'Planning_zones'!$M$5:$M$154,"Oui",'Planning_zones'!$G$5:$G$154,"&lt;="&amp;$H25,'Planning_zones'!$H$5:$H$154,"&gt;="&amp;$G25)&gt;0,"CONFLIT ZONE","OK")),"ZONE INTROUVABLE"))))</f>
        <v/>
      </c>
      <c r="R25" s="25">
        <f>IF($A25="","",IF(OR($F25="",$G25="",$H25=""),"",IF($K25="Annulé","OK",IF(SUMPRODUCT(('Planning_zones'!$A$5:$A$154&lt;&gt;"")*('Planning_zones'!$A$5:$A$154&lt;&gt;$A25)*('Planning_zones'!$F$5:$F$154=$F25)*('Planning_zones'!$K$5:$K$154&lt;&gt;"Annulé")*('Planning_zones'!$G$5:$G$154&lt;&gt;"")*('Planning_zones'!$H$5:$H$154&lt;&gt;"")*('Planning_zones'!$G$5:$G$154&lt;=$H25)*('Planning_zones'!$H$5:$H$154&gt;=$G25))&gt;0,"ÉQUIPE DÉJÀ MOBILISÉE","OK"))))</f>
        <v/>
      </c>
      <c r="S25" s="25">
        <f>IF($A25="","",IF($N25="","",IFERROR(IF(_xlfn.XLOOKUP($N25,'Planning_zones'!$A$5:$A$154,'Planning_zones'!$H$5:$H$154)&lt;$G25,"OK","PRÉDÉCESSEUR NON TERMINÉ"),"PRÉDÉCESSEUR INTROUVABLE")))</f>
        <v/>
      </c>
      <c r="T25" s="25">
        <f>IF($A25="","",IF(OR($B25="",$G25="",$H25=""),"",IFERROR(IF(AND($G25&gt;=_xlfn.XLOOKUP($B25,'Paramètres'!$A$8:$A$107,'Paramètres'!$D$8:$D$107),$H25&lt;=_xlfn.XLOOKUP($B25,'Paramètres'!$A$8:$A$107,'Paramètres'!$E$8:$E$107)),"OK","HORS DISPONIBILITÉ"),"ZONE INTROUVABLE")))</f>
        <v/>
      </c>
      <c r="U25" s="19" t="n"/>
    </row>
    <row r="26" ht="22" customHeight="1">
      <c r="A26" s="18" t="n"/>
      <c r="B26" s="18" t="n"/>
      <c r="C26" s="20" t="n"/>
      <c r="D26" s="19" t="n"/>
      <c r="E26" s="18" t="n"/>
      <c r="F26" s="18" t="n"/>
      <c r="G26" s="21" t="n"/>
      <c r="H26" s="21" t="n"/>
      <c r="I26" s="22">
        <f>IF($A26="","",IF(OR($G26="",$H26=""),"",IFERROR(NETWORKDAYS($G26,$H26,'Paramètres'!$P$8:$P$107),"")))</f>
        <v/>
      </c>
      <c r="J26" s="23" t="n"/>
      <c r="K26" s="20" t="n"/>
      <c r="L26" s="20" t="n"/>
      <c r="M26" s="20" t="n"/>
      <c r="N26" s="18" t="n"/>
      <c r="O26" s="24">
        <f>IF($A26="","",IF(OR($B26="",$C26=""),"",MAX(IFERROR(_xlfn.XLOOKUP($B26,'Paramètres'!$A$8:$A$107,'Paramètres'!$D$8:$D$107),0),IFERROR(_xlfn.MAXIFS('Planning_zones'!$H$5:$H$154,'Planning_zones'!$B$5:$B$154,$B26,'Planning_zones'!$C$5:$C$154,"&lt;"&amp;$C26,'Planning_zones'!$K$5:$K$154,"&lt;&gt;Annulé")+1,0))))</f>
        <v/>
      </c>
      <c r="P26" s="25">
        <f>IF($A26="","",IF(OR($G26="",$H26=""),"INCOMPLET",IF($H26&lt;$G26,"DATES INVALIDES","OK")))</f>
        <v/>
      </c>
      <c r="Q26" s="25">
        <f>IF($A26="","",IF(OR($B26="",$G26="",$H26=""),"",IF($K26="Annulé","OK",IFERROR(IF(OR($M26="Oui",_xlfn.XLOOKUP($B26,'Paramètres'!$A$8:$A$107,'Paramètres'!$F$8:$F$107)="Non"),IF(COUNTIFS('Planning_zones'!$A$5:$A$154,"&lt;&gt;",'Planning_zones'!$A$5:$A$154,"&lt;&gt;"&amp;$A26,'Planning_zones'!$B$5:$B$154,$B26,'Planning_zones'!$K$5:$K$154,"&lt;&gt;Annulé",'Planning_zones'!$G$5:$G$154,"&lt;="&amp;$H26,'Planning_zones'!$H$5:$H$154,"&gt;="&amp;$G26)&gt;0,"CONFLIT ZONE","OK"),IF(COUNTIFS('Planning_zones'!$A$5:$A$154,"&lt;&gt;",'Planning_zones'!$A$5:$A$154,"&lt;&gt;"&amp;$A26,'Planning_zones'!$B$5:$B$154,$B26,'Planning_zones'!$K$5:$K$154,"&lt;&gt;Annulé",'Planning_zones'!$M$5:$M$154,"Oui",'Planning_zones'!$G$5:$G$154,"&lt;="&amp;$H26,'Planning_zones'!$H$5:$H$154,"&gt;="&amp;$G26)&gt;0,"CONFLIT ZONE","OK")),"ZONE INTROUVABLE"))))</f>
        <v/>
      </c>
      <c r="R26" s="25">
        <f>IF($A26="","",IF(OR($F26="",$G26="",$H26=""),"",IF($K26="Annulé","OK",IF(SUMPRODUCT(('Planning_zones'!$A$5:$A$154&lt;&gt;"")*('Planning_zones'!$A$5:$A$154&lt;&gt;$A26)*('Planning_zones'!$F$5:$F$154=$F26)*('Planning_zones'!$K$5:$K$154&lt;&gt;"Annulé")*('Planning_zones'!$G$5:$G$154&lt;&gt;"")*('Planning_zones'!$H$5:$H$154&lt;&gt;"")*('Planning_zones'!$G$5:$G$154&lt;=$H26)*('Planning_zones'!$H$5:$H$154&gt;=$G26))&gt;0,"ÉQUIPE DÉJÀ MOBILISÉE","OK"))))</f>
        <v/>
      </c>
      <c r="S26" s="25">
        <f>IF($A26="","",IF($N26="","",IFERROR(IF(_xlfn.XLOOKUP($N26,'Planning_zones'!$A$5:$A$154,'Planning_zones'!$H$5:$H$154)&lt;$G26,"OK","PRÉDÉCESSEUR NON TERMINÉ"),"PRÉDÉCESSEUR INTROUVABLE")))</f>
        <v/>
      </c>
      <c r="T26" s="25">
        <f>IF($A26="","",IF(OR($B26="",$G26="",$H26=""),"",IFERROR(IF(AND($G26&gt;=_xlfn.XLOOKUP($B26,'Paramètres'!$A$8:$A$107,'Paramètres'!$D$8:$D$107),$H26&lt;=_xlfn.XLOOKUP($B26,'Paramètres'!$A$8:$A$107,'Paramètres'!$E$8:$E$107)),"OK","HORS DISPONIBILITÉ"),"ZONE INTROUVABLE")))</f>
        <v/>
      </c>
      <c r="U26" s="19" t="n"/>
    </row>
    <row r="27" ht="22" customHeight="1">
      <c r="A27" s="18" t="n"/>
      <c r="B27" s="18" t="n"/>
      <c r="C27" s="20" t="n"/>
      <c r="D27" s="19" t="n"/>
      <c r="E27" s="18" t="n"/>
      <c r="F27" s="18" t="n"/>
      <c r="G27" s="21" t="n"/>
      <c r="H27" s="21" t="n"/>
      <c r="I27" s="22">
        <f>IF($A27="","",IF(OR($G27="",$H27=""),"",IFERROR(NETWORKDAYS($G27,$H27,'Paramètres'!$P$8:$P$107),"")))</f>
        <v/>
      </c>
      <c r="J27" s="23" t="n"/>
      <c r="K27" s="20" t="n"/>
      <c r="L27" s="20" t="n"/>
      <c r="M27" s="20" t="n"/>
      <c r="N27" s="18" t="n"/>
      <c r="O27" s="24">
        <f>IF($A27="","",IF(OR($B27="",$C27=""),"",MAX(IFERROR(_xlfn.XLOOKUP($B27,'Paramètres'!$A$8:$A$107,'Paramètres'!$D$8:$D$107),0),IFERROR(_xlfn.MAXIFS('Planning_zones'!$H$5:$H$154,'Planning_zones'!$B$5:$B$154,$B27,'Planning_zones'!$C$5:$C$154,"&lt;"&amp;$C27,'Planning_zones'!$K$5:$K$154,"&lt;&gt;Annulé")+1,0))))</f>
        <v/>
      </c>
      <c r="P27" s="25">
        <f>IF($A27="","",IF(OR($G27="",$H27=""),"INCOMPLET",IF($H27&lt;$G27,"DATES INVALIDES","OK")))</f>
        <v/>
      </c>
      <c r="Q27" s="25">
        <f>IF($A27="","",IF(OR($B27="",$G27="",$H27=""),"",IF($K27="Annulé","OK",IFERROR(IF(OR($M27="Oui",_xlfn.XLOOKUP($B27,'Paramètres'!$A$8:$A$107,'Paramètres'!$F$8:$F$107)="Non"),IF(COUNTIFS('Planning_zones'!$A$5:$A$154,"&lt;&gt;",'Planning_zones'!$A$5:$A$154,"&lt;&gt;"&amp;$A27,'Planning_zones'!$B$5:$B$154,$B27,'Planning_zones'!$K$5:$K$154,"&lt;&gt;Annulé",'Planning_zones'!$G$5:$G$154,"&lt;="&amp;$H27,'Planning_zones'!$H$5:$H$154,"&gt;="&amp;$G27)&gt;0,"CONFLIT ZONE","OK"),IF(COUNTIFS('Planning_zones'!$A$5:$A$154,"&lt;&gt;",'Planning_zones'!$A$5:$A$154,"&lt;&gt;"&amp;$A27,'Planning_zones'!$B$5:$B$154,$B27,'Planning_zones'!$K$5:$K$154,"&lt;&gt;Annulé",'Planning_zones'!$M$5:$M$154,"Oui",'Planning_zones'!$G$5:$G$154,"&lt;="&amp;$H27,'Planning_zones'!$H$5:$H$154,"&gt;="&amp;$G27)&gt;0,"CONFLIT ZONE","OK")),"ZONE INTROUVABLE"))))</f>
        <v/>
      </c>
      <c r="R27" s="25">
        <f>IF($A27="","",IF(OR($F27="",$G27="",$H27=""),"",IF($K27="Annulé","OK",IF(SUMPRODUCT(('Planning_zones'!$A$5:$A$154&lt;&gt;"")*('Planning_zones'!$A$5:$A$154&lt;&gt;$A27)*('Planning_zones'!$F$5:$F$154=$F27)*('Planning_zones'!$K$5:$K$154&lt;&gt;"Annulé")*('Planning_zones'!$G$5:$G$154&lt;&gt;"")*('Planning_zones'!$H$5:$H$154&lt;&gt;"")*('Planning_zones'!$G$5:$G$154&lt;=$H27)*('Planning_zones'!$H$5:$H$154&gt;=$G27))&gt;0,"ÉQUIPE DÉJÀ MOBILISÉE","OK"))))</f>
        <v/>
      </c>
      <c r="S27" s="25">
        <f>IF($A27="","",IF($N27="","",IFERROR(IF(_xlfn.XLOOKUP($N27,'Planning_zones'!$A$5:$A$154,'Planning_zones'!$H$5:$H$154)&lt;$G27,"OK","PRÉDÉCESSEUR NON TERMINÉ"),"PRÉDÉCESSEUR INTROUVABLE")))</f>
        <v/>
      </c>
      <c r="T27" s="25">
        <f>IF($A27="","",IF(OR($B27="",$G27="",$H27=""),"",IFERROR(IF(AND($G27&gt;=_xlfn.XLOOKUP($B27,'Paramètres'!$A$8:$A$107,'Paramètres'!$D$8:$D$107),$H27&lt;=_xlfn.XLOOKUP($B27,'Paramètres'!$A$8:$A$107,'Paramètres'!$E$8:$E$107)),"OK","HORS DISPONIBILITÉ"),"ZONE INTROUVABLE")))</f>
        <v/>
      </c>
      <c r="U27" s="19" t="n"/>
    </row>
    <row r="28" ht="22" customHeight="1">
      <c r="A28" s="18" t="n"/>
      <c r="B28" s="18" t="n"/>
      <c r="C28" s="20" t="n"/>
      <c r="D28" s="19" t="n"/>
      <c r="E28" s="18" t="n"/>
      <c r="F28" s="18" t="n"/>
      <c r="G28" s="21" t="n"/>
      <c r="H28" s="21" t="n"/>
      <c r="I28" s="22">
        <f>IF($A28="","",IF(OR($G28="",$H28=""),"",IFERROR(NETWORKDAYS($G28,$H28,'Paramètres'!$P$8:$P$107),"")))</f>
        <v/>
      </c>
      <c r="J28" s="23" t="n"/>
      <c r="K28" s="20" t="n"/>
      <c r="L28" s="20" t="n"/>
      <c r="M28" s="20" t="n"/>
      <c r="N28" s="18" t="n"/>
      <c r="O28" s="24">
        <f>IF($A28="","",IF(OR($B28="",$C28=""),"",MAX(IFERROR(_xlfn.XLOOKUP($B28,'Paramètres'!$A$8:$A$107,'Paramètres'!$D$8:$D$107),0),IFERROR(_xlfn.MAXIFS('Planning_zones'!$H$5:$H$154,'Planning_zones'!$B$5:$B$154,$B28,'Planning_zones'!$C$5:$C$154,"&lt;"&amp;$C28,'Planning_zones'!$K$5:$K$154,"&lt;&gt;Annulé")+1,0))))</f>
        <v/>
      </c>
      <c r="P28" s="25">
        <f>IF($A28="","",IF(OR($G28="",$H28=""),"INCOMPLET",IF($H28&lt;$G28,"DATES INVALIDES","OK")))</f>
        <v/>
      </c>
      <c r="Q28" s="25">
        <f>IF($A28="","",IF(OR($B28="",$G28="",$H28=""),"",IF($K28="Annulé","OK",IFERROR(IF(OR($M28="Oui",_xlfn.XLOOKUP($B28,'Paramètres'!$A$8:$A$107,'Paramètres'!$F$8:$F$107)="Non"),IF(COUNTIFS('Planning_zones'!$A$5:$A$154,"&lt;&gt;",'Planning_zones'!$A$5:$A$154,"&lt;&gt;"&amp;$A28,'Planning_zones'!$B$5:$B$154,$B28,'Planning_zones'!$K$5:$K$154,"&lt;&gt;Annulé",'Planning_zones'!$G$5:$G$154,"&lt;="&amp;$H28,'Planning_zones'!$H$5:$H$154,"&gt;="&amp;$G28)&gt;0,"CONFLIT ZONE","OK"),IF(COUNTIFS('Planning_zones'!$A$5:$A$154,"&lt;&gt;",'Planning_zones'!$A$5:$A$154,"&lt;&gt;"&amp;$A28,'Planning_zones'!$B$5:$B$154,$B28,'Planning_zones'!$K$5:$K$154,"&lt;&gt;Annulé",'Planning_zones'!$M$5:$M$154,"Oui",'Planning_zones'!$G$5:$G$154,"&lt;="&amp;$H28,'Planning_zones'!$H$5:$H$154,"&gt;="&amp;$G28)&gt;0,"CONFLIT ZONE","OK")),"ZONE INTROUVABLE"))))</f>
        <v/>
      </c>
      <c r="R28" s="25">
        <f>IF($A28="","",IF(OR($F28="",$G28="",$H28=""),"",IF($K28="Annulé","OK",IF(SUMPRODUCT(('Planning_zones'!$A$5:$A$154&lt;&gt;"")*('Planning_zones'!$A$5:$A$154&lt;&gt;$A28)*('Planning_zones'!$F$5:$F$154=$F28)*('Planning_zones'!$K$5:$K$154&lt;&gt;"Annulé")*('Planning_zones'!$G$5:$G$154&lt;&gt;"")*('Planning_zones'!$H$5:$H$154&lt;&gt;"")*('Planning_zones'!$G$5:$G$154&lt;=$H28)*('Planning_zones'!$H$5:$H$154&gt;=$G28))&gt;0,"ÉQUIPE DÉJÀ MOBILISÉE","OK"))))</f>
        <v/>
      </c>
      <c r="S28" s="25">
        <f>IF($A28="","",IF($N28="","",IFERROR(IF(_xlfn.XLOOKUP($N28,'Planning_zones'!$A$5:$A$154,'Planning_zones'!$H$5:$H$154)&lt;$G28,"OK","PRÉDÉCESSEUR NON TERMINÉ"),"PRÉDÉCESSEUR INTROUVABLE")))</f>
        <v/>
      </c>
      <c r="T28" s="25">
        <f>IF($A28="","",IF(OR($B28="",$G28="",$H28=""),"",IFERROR(IF(AND($G28&gt;=_xlfn.XLOOKUP($B28,'Paramètres'!$A$8:$A$107,'Paramètres'!$D$8:$D$107),$H28&lt;=_xlfn.XLOOKUP($B28,'Paramètres'!$A$8:$A$107,'Paramètres'!$E$8:$E$107)),"OK","HORS DISPONIBILITÉ"),"ZONE INTROUVABLE")))</f>
        <v/>
      </c>
      <c r="U28" s="19" t="n"/>
    </row>
    <row r="29" ht="22" customHeight="1">
      <c r="A29" s="18" t="n"/>
      <c r="B29" s="18" t="n"/>
      <c r="C29" s="20" t="n"/>
      <c r="D29" s="19" t="n"/>
      <c r="E29" s="18" t="n"/>
      <c r="F29" s="18" t="n"/>
      <c r="G29" s="21" t="n"/>
      <c r="H29" s="21" t="n"/>
      <c r="I29" s="22">
        <f>IF($A29="","",IF(OR($G29="",$H29=""),"",IFERROR(NETWORKDAYS($G29,$H29,'Paramètres'!$P$8:$P$107),"")))</f>
        <v/>
      </c>
      <c r="J29" s="23" t="n"/>
      <c r="K29" s="20" t="n"/>
      <c r="L29" s="20" t="n"/>
      <c r="M29" s="20" t="n"/>
      <c r="N29" s="18" t="n"/>
      <c r="O29" s="24">
        <f>IF($A29="","",IF(OR($B29="",$C29=""),"",MAX(IFERROR(_xlfn.XLOOKUP($B29,'Paramètres'!$A$8:$A$107,'Paramètres'!$D$8:$D$107),0),IFERROR(_xlfn.MAXIFS('Planning_zones'!$H$5:$H$154,'Planning_zones'!$B$5:$B$154,$B29,'Planning_zones'!$C$5:$C$154,"&lt;"&amp;$C29,'Planning_zones'!$K$5:$K$154,"&lt;&gt;Annulé")+1,0))))</f>
        <v/>
      </c>
      <c r="P29" s="25">
        <f>IF($A29="","",IF(OR($G29="",$H29=""),"INCOMPLET",IF($H29&lt;$G29,"DATES INVALIDES","OK")))</f>
        <v/>
      </c>
      <c r="Q29" s="25">
        <f>IF($A29="","",IF(OR($B29="",$G29="",$H29=""),"",IF($K29="Annulé","OK",IFERROR(IF(OR($M29="Oui",_xlfn.XLOOKUP($B29,'Paramètres'!$A$8:$A$107,'Paramètres'!$F$8:$F$107)="Non"),IF(COUNTIFS('Planning_zones'!$A$5:$A$154,"&lt;&gt;",'Planning_zones'!$A$5:$A$154,"&lt;&gt;"&amp;$A29,'Planning_zones'!$B$5:$B$154,$B29,'Planning_zones'!$K$5:$K$154,"&lt;&gt;Annulé",'Planning_zones'!$G$5:$G$154,"&lt;="&amp;$H29,'Planning_zones'!$H$5:$H$154,"&gt;="&amp;$G29)&gt;0,"CONFLIT ZONE","OK"),IF(COUNTIFS('Planning_zones'!$A$5:$A$154,"&lt;&gt;",'Planning_zones'!$A$5:$A$154,"&lt;&gt;"&amp;$A29,'Planning_zones'!$B$5:$B$154,$B29,'Planning_zones'!$K$5:$K$154,"&lt;&gt;Annulé",'Planning_zones'!$M$5:$M$154,"Oui",'Planning_zones'!$G$5:$G$154,"&lt;="&amp;$H29,'Planning_zones'!$H$5:$H$154,"&gt;="&amp;$G29)&gt;0,"CONFLIT ZONE","OK")),"ZONE INTROUVABLE"))))</f>
        <v/>
      </c>
      <c r="R29" s="25">
        <f>IF($A29="","",IF(OR($F29="",$G29="",$H29=""),"",IF($K29="Annulé","OK",IF(SUMPRODUCT(('Planning_zones'!$A$5:$A$154&lt;&gt;"")*('Planning_zones'!$A$5:$A$154&lt;&gt;$A29)*('Planning_zones'!$F$5:$F$154=$F29)*('Planning_zones'!$K$5:$K$154&lt;&gt;"Annulé")*('Planning_zones'!$G$5:$G$154&lt;&gt;"")*('Planning_zones'!$H$5:$H$154&lt;&gt;"")*('Planning_zones'!$G$5:$G$154&lt;=$H29)*('Planning_zones'!$H$5:$H$154&gt;=$G29))&gt;0,"ÉQUIPE DÉJÀ MOBILISÉE","OK"))))</f>
        <v/>
      </c>
      <c r="S29" s="25">
        <f>IF($A29="","",IF($N29="","",IFERROR(IF(_xlfn.XLOOKUP($N29,'Planning_zones'!$A$5:$A$154,'Planning_zones'!$H$5:$H$154)&lt;$G29,"OK","PRÉDÉCESSEUR NON TERMINÉ"),"PRÉDÉCESSEUR INTROUVABLE")))</f>
        <v/>
      </c>
      <c r="T29" s="25">
        <f>IF($A29="","",IF(OR($B29="",$G29="",$H29=""),"",IFERROR(IF(AND($G29&gt;=_xlfn.XLOOKUP($B29,'Paramètres'!$A$8:$A$107,'Paramètres'!$D$8:$D$107),$H29&lt;=_xlfn.XLOOKUP($B29,'Paramètres'!$A$8:$A$107,'Paramètres'!$E$8:$E$107)),"OK","HORS DISPONIBILITÉ"),"ZONE INTROUVABLE")))</f>
        <v/>
      </c>
      <c r="U29" s="19" t="n"/>
    </row>
    <row r="30" ht="22" customHeight="1">
      <c r="A30" s="18" t="n"/>
      <c r="B30" s="18" t="n"/>
      <c r="C30" s="20" t="n"/>
      <c r="D30" s="19" t="n"/>
      <c r="E30" s="18" t="n"/>
      <c r="F30" s="18" t="n"/>
      <c r="G30" s="21" t="n"/>
      <c r="H30" s="21" t="n"/>
      <c r="I30" s="22">
        <f>IF($A30="","",IF(OR($G30="",$H30=""),"",IFERROR(NETWORKDAYS($G30,$H30,'Paramètres'!$P$8:$P$107),"")))</f>
        <v/>
      </c>
      <c r="J30" s="23" t="n"/>
      <c r="K30" s="20" t="n"/>
      <c r="L30" s="20" t="n"/>
      <c r="M30" s="20" t="n"/>
      <c r="N30" s="18" t="n"/>
      <c r="O30" s="24">
        <f>IF($A30="","",IF(OR($B30="",$C30=""),"",MAX(IFERROR(_xlfn.XLOOKUP($B30,'Paramètres'!$A$8:$A$107,'Paramètres'!$D$8:$D$107),0),IFERROR(_xlfn.MAXIFS('Planning_zones'!$H$5:$H$154,'Planning_zones'!$B$5:$B$154,$B30,'Planning_zones'!$C$5:$C$154,"&lt;"&amp;$C30,'Planning_zones'!$K$5:$K$154,"&lt;&gt;Annulé")+1,0))))</f>
        <v/>
      </c>
      <c r="P30" s="25">
        <f>IF($A30="","",IF(OR($G30="",$H30=""),"INCOMPLET",IF($H30&lt;$G30,"DATES INVALIDES","OK")))</f>
        <v/>
      </c>
      <c r="Q30" s="25">
        <f>IF($A30="","",IF(OR($B30="",$G30="",$H30=""),"",IF($K30="Annulé","OK",IFERROR(IF(OR($M30="Oui",_xlfn.XLOOKUP($B30,'Paramètres'!$A$8:$A$107,'Paramètres'!$F$8:$F$107)="Non"),IF(COUNTIFS('Planning_zones'!$A$5:$A$154,"&lt;&gt;",'Planning_zones'!$A$5:$A$154,"&lt;&gt;"&amp;$A30,'Planning_zones'!$B$5:$B$154,$B30,'Planning_zones'!$K$5:$K$154,"&lt;&gt;Annulé",'Planning_zones'!$G$5:$G$154,"&lt;="&amp;$H30,'Planning_zones'!$H$5:$H$154,"&gt;="&amp;$G30)&gt;0,"CONFLIT ZONE","OK"),IF(COUNTIFS('Planning_zones'!$A$5:$A$154,"&lt;&gt;",'Planning_zones'!$A$5:$A$154,"&lt;&gt;"&amp;$A30,'Planning_zones'!$B$5:$B$154,$B30,'Planning_zones'!$K$5:$K$154,"&lt;&gt;Annulé",'Planning_zones'!$M$5:$M$154,"Oui",'Planning_zones'!$G$5:$G$154,"&lt;="&amp;$H30,'Planning_zones'!$H$5:$H$154,"&gt;="&amp;$G30)&gt;0,"CONFLIT ZONE","OK")),"ZONE INTROUVABLE"))))</f>
        <v/>
      </c>
      <c r="R30" s="25">
        <f>IF($A30="","",IF(OR($F30="",$G30="",$H30=""),"",IF($K30="Annulé","OK",IF(SUMPRODUCT(('Planning_zones'!$A$5:$A$154&lt;&gt;"")*('Planning_zones'!$A$5:$A$154&lt;&gt;$A30)*('Planning_zones'!$F$5:$F$154=$F30)*('Planning_zones'!$K$5:$K$154&lt;&gt;"Annulé")*('Planning_zones'!$G$5:$G$154&lt;&gt;"")*('Planning_zones'!$H$5:$H$154&lt;&gt;"")*('Planning_zones'!$G$5:$G$154&lt;=$H30)*('Planning_zones'!$H$5:$H$154&gt;=$G30))&gt;0,"ÉQUIPE DÉJÀ MOBILISÉE","OK"))))</f>
        <v/>
      </c>
      <c r="S30" s="25">
        <f>IF($A30="","",IF($N30="","",IFERROR(IF(_xlfn.XLOOKUP($N30,'Planning_zones'!$A$5:$A$154,'Planning_zones'!$H$5:$H$154)&lt;$G30,"OK","PRÉDÉCESSEUR NON TERMINÉ"),"PRÉDÉCESSEUR INTROUVABLE")))</f>
        <v/>
      </c>
      <c r="T30" s="25">
        <f>IF($A30="","",IF(OR($B30="",$G30="",$H30=""),"",IFERROR(IF(AND($G30&gt;=_xlfn.XLOOKUP($B30,'Paramètres'!$A$8:$A$107,'Paramètres'!$D$8:$D$107),$H30&lt;=_xlfn.XLOOKUP($B30,'Paramètres'!$A$8:$A$107,'Paramètres'!$E$8:$E$107)),"OK","HORS DISPONIBILITÉ"),"ZONE INTROUVABLE")))</f>
        <v/>
      </c>
      <c r="U30" s="19" t="n"/>
    </row>
    <row r="31" ht="22" customHeight="1">
      <c r="A31" s="18" t="n"/>
      <c r="B31" s="18" t="n"/>
      <c r="C31" s="20" t="n"/>
      <c r="D31" s="19" t="n"/>
      <c r="E31" s="18" t="n"/>
      <c r="F31" s="18" t="n"/>
      <c r="G31" s="21" t="n"/>
      <c r="H31" s="21" t="n"/>
      <c r="I31" s="22">
        <f>IF($A31="","",IF(OR($G31="",$H31=""),"",IFERROR(NETWORKDAYS($G31,$H31,'Paramètres'!$P$8:$P$107),"")))</f>
        <v/>
      </c>
      <c r="J31" s="23" t="n"/>
      <c r="K31" s="20" t="n"/>
      <c r="L31" s="20" t="n"/>
      <c r="M31" s="20" t="n"/>
      <c r="N31" s="18" t="n"/>
      <c r="O31" s="24">
        <f>IF($A31="","",IF(OR($B31="",$C31=""),"",MAX(IFERROR(_xlfn.XLOOKUP($B31,'Paramètres'!$A$8:$A$107,'Paramètres'!$D$8:$D$107),0),IFERROR(_xlfn.MAXIFS('Planning_zones'!$H$5:$H$154,'Planning_zones'!$B$5:$B$154,$B31,'Planning_zones'!$C$5:$C$154,"&lt;"&amp;$C31,'Planning_zones'!$K$5:$K$154,"&lt;&gt;Annulé")+1,0))))</f>
        <v/>
      </c>
      <c r="P31" s="25">
        <f>IF($A31="","",IF(OR($G31="",$H31=""),"INCOMPLET",IF($H31&lt;$G31,"DATES INVALIDES","OK")))</f>
        <v/>
      </c>
      <c r="Q31" s="25">
        <f>IF($A31="","",IF(OR($B31="",$G31="",$H31=""),"",IF($K31="Annulé","OK",IFERROR(IF(OR($M31="Oui",_xlfn.XLOOKUP($B31,'Paramètres'!$A$8:$A$107,'Paramètres'!$F$8:$F$107)="Non"),IF(COUNTIFS('Planning_zones'!$A$5:$A$154,"&lt;&gt;",'Planning_zones'!$A$5:$A$154,"&lt;&gt;"&amp;$A31,'Planning_zones'!$B$5:$B$154,$B31,'Planning_zones'!$K$5:$K$154,"&lt;&gt;Annulé",'Planning_zones'!$G$5:$G$154,"&lt;="&amp;$H31,'Planning_zones'!$H$5:$H$154,"&gt;="&amp;$G31)&gt;0,"CONFLIT ZONE","OK"),IF(COUNTIFS('Planning_zones'!$A$5:$A$154,"&lt;&gt;",'Planning_zones'!$A$5:$A$154,"&lt;&gt;"&amp;$A31,'Planning_zones'!$B$5:$B$154,$B31,'Planning_zones'!$K$5:$K$154,"&lt;&gt;Annulé",'Planning_zones'!$M$5:$M$154,"Oui",'Planning_zones'!$G$5:$G$154,"&lt;="&amp;$H31,'Planning_zones'!$H$5:$H$154,"&gt;="&amp;$G31)&gt;0,"CONFLIT ZONE","OK")),"ZONE INTROUVABLE"))))</f>
        <v/>
      </c>
      <c r="R31" s="25">
        <f>IF($A31="","",IF(OR($F31="",$G31="",$H31=""),"",IF($K31="Annulé","OK",IF(SUMPRODUCT(('Planning_zones'!$A$5:$A$154&lt;&gt;"")*('Planning_zones'!$A$5:$A$154&lt;&gt;$A31)*('Planning_zones'!$F$5:$F$154=$F31)*('Planning_zones'!$K$5:$K$154&lt;&gt;"Annulé")*('Planning_zones'!$G$5:$G$154&lt;&gt;"")*('Planning_zones'!$H$5:$H$154&lt;&gt;"")*('Planning_zones'!$G$5:$G$154&lt;=$H31)*('Planning_zones'!$H$5:$H$154&gt;=$G31))&gt;0,"ÉQUIPE DÉJÀ MOBILISÉE","OK"))))</f>
        <v/>
      </c>
      <c r="S31" s="25">
        <f>IF($A31="","",IF($N31="","",IFERROR(IF(_xlfn.XLOOKUP($N31,'Planning_zones'!$A$5:$A$154,'Planning_zones'!$H$5:$H$154)&lt;$G31,"OK","PRÉDÉCESSEUR NON TERMINÉ"),"PRÉDÉCESSEUR INTROUVABLE")))</f>
        <v/>
      </c>
      <c r="T31" s="25">
        <f>IF($A31="","",IF(OR($B31="",$G31="",$H31=""),"",IFERROR(IF(AND($G31&gt;=_xlfn.XLOOKUP($B31,'Paramètres'!$A$8:$A$107,'Paramètres'!$D$8:$D$107),$H31&lt;=_xlfn.XLOOKUP($B31,'Paramètres'!$A$8:$A$107,'Paramètres'!$E$8:$E$107)),"OK","HORS DISPONIBILITÉ"),"ZONE INTROUVABLE")))</f>
        <v/>
      </c>
      <c r="U31" s="19" t="n"/>
    </row>
    <row r="32" ht="22" customHeight="1">
      <c r="A32" s="18" t="n"/>
      <c r="B32" s="18" t="n"/>
      <c r="C32" s="20" t="n"/>
      <c r="D32" s="19" t="n"/>
      <c r="E32" s="18" t="n"/>
      <c r="F32" s="18" t="n"/>
      <c r="G32" s="21" t="n"/>
      <c r="H32" s="21" t="n"/>
      <c r="I32" s="22">
        <f>IF($A32="","",IF(OR($G32="",$H32=""),"",IFERROR(NETWORKDAYS($G32,$H32,'Paramètres'!$P$8:$P$107),"")))</f>
        <v/>
      </c>
      <c r="J32" s="23" t="n"/>
      <c r="K32" s="20" t="n"/>
      <c r="L32" s="20" t="n"/>
      <c r="M32" s="20" t="n"/>
      <c r="N32" s="18" t="n"/>
      <c r="O32" s="24">
        <f>IF($A32="","",IF(OR($B32="",$C32=""),"",MAX(IFERROR(_xlfn.XLOOKUP($B32,'Paramètres'!$A$8:$A$107,'Paramètres'!$D$8:$D$107),0),IFERROR(_xlfn.MAXIFS('Planning_zones'!$H$5:$H$154,'Planning_zones'!$B$5:$B$154,$B32,'Planning_zones'!$C$5:$C$154,"&lt;"&amp;$C32,'Planning_zones'!$K$5:$K$154,"&lt;&gt;Annulé")+1,0))))</f>
        <v/>
      </c>
      <c r="P32" s="25">
        <f>IF($A32="","",IF(OR($G32="",$H32=""),"INCOMPLET",IF($H32&lt;$G32,"DATES INVALIDES","OK")))</f>
        <v/>
      </c>
      <c r="Q32" s="25">
        <f>IF($A32="","",IF(OR($B32="",$G32="",$H32=""),"",IF($K32="Annulé","OK",IFERROR(IF(OR($M32="Oui",_xlfn.XLOOKUP($B32,'Paramètres'!$A$8:$A$107,'Paramètres'!$F$8:$F$107)="Non"),IF(COUNTIFS('Planning_zones'!$A$5:$A$154,"&lt;&gt;",'Planning_zones'!$A$5:$A$154,"&lt;&gt;"&amp;$A32,'Planning_zones'!$B$5:$B$154,$B32,'Planning_zones'!$K$5:$K$154,"&lt;&gt;Annulé",'Planning_zones'!$G$5:$G$154,"&lt;="&amp;$H32,'Planning_zones'!$H$5:$H$154,"&gt;="&amp;$G32)&gt;0,"CONFLIT ZONE","OK"),IF(COUNTIFS('Planning_zones'!$A$5:$A$154,"&lt;&gt;",'Planning_zones'!$A$5:$A$154,"&lt;&gt;"&amp;$A32,'Planning_zones'!$B$5:$B$154,$B32,'Planning_zones'!$K$5:$K$154,"&lt;&gt;Annulé",'Planning_zones'!$M$5:$M$154,"Oui",'Planning_zones'!$G$5:$G$154,"&lt;="&amp;$H32,'Planning_zones'!$H$5:$H$154,"&gt;="&amp;$G32)&gt;0,"CONFLIT ZONE","OK")),"ZONE INTROUVABLE"))))</f>
        <v/>
      </c>
      <c r="R32" s="25">
        <f>IF($A32="","",IF(OR($F32="",$G32="",$H32=""),"",IF($K32="Annulé","OK",IF(SUMPRODUCT(('Planning_zones'!$A$5:$A$154&lt;&gt;"")*('Planning_zones'!$A$5:$A$154&lt;&gt;$A32)*('Planning_zones'!$F$5:$F$154=$F32)*('Planning_zones'!$K$5:$K$154&lt;&gt;"Annulé")*('Planning_zones'!$G$5:$G$154&lt;&gt;"")*('Planning_zones'!$H$5:$H$154&lt;&gt;"")*('Planning_zones'!$G$5:$G$154&lt;=$H32)*('Planning_zones'!$H$5:$H$154&gt;=$G32))&gt;0,"ÉQUIPE DÉJÀ MOBILISÉE","OK"))))</f>
        <v/>
      </c>
      <c r="S32" s="25">
        <f>IF($A32="","",IF($N32="","",IFERROR(IF(_xlfn.XLOOKUP($N32,'Planning_zones'!$A$5:$A$154,'Planning_zones'!$H$5:$H$154)&lt;$G32,"OK","PRÉDÉCESSEUR NON TERMINÉ"),"PRÉDÉCESSEUR INTROUVABLE")))</f>
        <v/>
      </c>
      <c r="T32" s="25">
        <f>IF($A32="","",IF(OR($B32="",$G32="",$H32=""),"",IFERROR(IF(AND($G32&gt;=_xlfn.XLOOKUP($B32,'Paramètres'!$A$8:$A$107,'Paramètres'!$D$8:$D$107),$H32&lt;=_xlfn.XLOOKUP($B32,'Paramètres'!$A$8:$A$107,'Paramètres'!$E$8:$E$107)),"OK","HORS DISPONIBILITÉ"),"ZONE INTROUVABLE")))</f>
        <v/>
      </c>
      <c r="U32" s="19" t="n"/>
    </row>
    <row r="33" ht="22" customHeight="1">
      <c r="A33" s="18" t="n"/>
      <c r="B33" s="18" t="n"/>
      <c r="C33" s="20" t="n"/>
      <c r="D33" s="19" t="n"/>
      <c r="E33" s="18" t="n"/>
      <c r="F33" s="18" t="n"/>
      <c r="G33" s="21" t="n"/>
      <c r="H33" s="21" t="n"/>
      <c r="I33" s="22">
        <f>IF($A33="","",IF(OR($G33="",$H33=""),"",IFERROR(NETWORKDAYS($G33,$H33,'Paramètres'!$P$8:$P$107),"")))</f>
        <v/>
      </c>
      <c r="J33" s="23" t="n"/>
      <c r="K33" s="20" t="n"/>
      <c r="L33" s="20" t="n"/>
      <c r="M33" s="20" t="n"/>
      <c r="N33" s="18" t="n"/>
      <c r="O33" s="24">
        <f>IF($A33="","",IF(OR($B33="",$C33=""),"",MAX(IFERROR(_xlfn.XLOOKUP($B33,'Paramètres'!$A$8:$A$107,'Paramètres'!$D$8:$D$107),0),IFERROR(_xlfn.MAXIFS('Planning_zones'!$H$5:$H$154,'Planning_zones'!$B$5:$B$154,$B33,'Planning_zones'!$C$5:$C$154,"&lt;"&amp;$C33,'Planning_zones'!$K$5:$K$154,"&lt;&gt;Annulé")+1,0))))</f>
        <v/>
      </c>
      <c r="P33" s="25">
        <f>IF($A33="","",IF(OR($G33="",$H33=""),"INCOMPLET",IF($H33&lt;$G33,"DATES INVALIDES","OK")))</f>
        <v/>
      </c>
      <c r="Q33" s="25">
        <f>IF($A33="","",IF(OR($B33="",$G33="",$H33=""),"",IF($K33="Annulé","OK",IFERROR(IF(OR($M33="Oui",_xlfn.XLOOKUP($B33,'Paramètres'!$A$8:$A$107,'Paramètres'!$F$8:$F$107)="Non"),IF(COUNTIFS('Planning_zones'!$A$5:$A$154,"&lt;&gt;",'Planning_zones'!$A$5:$A$154,"&lt;&gt;"&amp;$A33,'Planning_zones'!$B$5:$B$154,$B33,'Planning_zones'!$K$5:$K$154,"&lt;&gt;Annulé",'Planning_zones'!$G$5:$G$154,"&lt;="&amp;$H33,'Planning_zones'!$H$5:$H$154,"&gt;="&amp;$G33)&gt;0,"CONFLIT ZONE","OK"),IF(COUNTIFS('Planning_zones'!$A$5:$A$154,"&lt;&gt;",'Planning_zones'!$A$5:$A$154,"&lt;&gt;"&amp;$A33,'Planning_zones'!$B$5:$B$154,$B33,'Planning_zones'!$K$5:$K$154,"&lt;&gt;Annulé",'Planning_zones'!$M$5:$M$154,"Oui",'Planning_zones'!$G$5:$G$154,"&lt;="&amp;$H33,'Planning_zones'!$H$5:$H$154,"&gt;="&amp;$G33)&gt;0,"CONFLIT ZONE","OK")),"ZONE INTROUVABLE"))))</f>
        <v/>
      </c>
      <c r="R33" s="25">
        <f>IF($A33="","",IF(OR($F33="",$G33="",$H33=""),"",IF($K33="Annulé","OK",IF(SUMPRODUCT(('Planning_zones'!$A$5:$A$154&lt;&gt;"")*('Planning_zones'!$A$5:$A$154&lt;&gt;$A33)*('Planning_zones'!$F$5:$F$154=$F33)*('Planning_zones'!$K$5:$K$154&lt;&gt;"Annulé")*('Planning_zones'!$G$5:$G$154&lt;&gt;"")*('Planning_zones'!$H$5:$H$154&lt;&gt;"")*('Planning_zones'!$G$5:$G$154&lt;=$H33)*('Planning_zones'!$H$5:$H$154&gt;=$G33))&gt;0,"ÉQUIPE DÉJÀ MOBILISÉE","OK"))))</f>
        <v/>
      </c>
      <c r="S33" s="25">
        <f>IF($A33="","",IF($N33="","",IFERROR(IF(_xlfn.XLOOKUP($N33,'Planning_zones'!$A$5:$A$154,'Planning_zones'!$H$5:$H$154)&lt;$G33,"OK","PRÉDÉCESSEUR NON TERMINÉ"),"PRÉDÉCESSEUR INTROUVABLE")))</f>
        <v/>
      </c>
      <c r="T33" s="25">
        <f>IF($A33="","",IF(OR($B33="",$G33="",$H33=""),"",IFERROR(IF(AND($G33&gt;=_xlfn.XLOOKUP($B33,'Paramètres'!$A$8:$A$107,'Paramètres'!$D$8:$D$107),$H33&lt;=_xlfn.XLOOKUP($B33,'Paramètres'!$A$8:$A$107,'Paramètres'!$E$8:$E$107)),"OK","HORS DISPONIBILITÉ"),"ZONE INTROUVABLE")))</f>
        <v/>
      </c>
      <c r="U33" s="19" t="n"/>
    </row>
    <row r="34" ht="22" customHeight="1">
      <c r="A34" s="18" t="n"/>
      <c r="B34" s="18" t="n"/>
      <c r="C34" s="20" t="n"/>
      <c r="D34" s="19" t="n"/>
      <c r="E34" s="18" t="n"/>
      <c r="F34" s="18" t="n"/>
      <c r="G34" s="21" t="n"/>
      <c r="H34" s="21" t="n"/>
      <c r="I34" s="22">
        <f>IF($A34="","",IF(OR($G34="",$H34=""),"",IFERROR(NETWORKDAYS($G34,$H34,'Paramètres'!$P$8:$P$107),"")))</f>
        <v/>
      </c>
      <c r="J34" s="23" t="n"/>
      <c r="K34" s="20" t="n"/>
      <c r="L34" s="20" t="n"/>
      <c r="M34" s="20" t="n"/>
      <c r="N34" s="18" t="n"/>
      <c r="O34" s="24">
        <f>IF($A34="","",IF(OR($B34="",$C34=""),"",MAX(IFERROR(_xlfn.XLOOKUP($B34,'Paramètres'!$A$8:$A$107,'Paramètres'!$D$8:$D$107),0),IFERROR(_xlfn.MAXIFS('Planning_zones'!$H$5:$H$154,'Planning_zones'!$B$5:$B$154,$B34,'Planning_zones'!$C$5:$C$154,"&lt;"&amp;$C34,'Planning_zones'!$K$5:$K$154,"&lt;&gt;Annulé")+1,0))))</f>
        <v/>
      </c>
      <c r="P34" s="25">
        <f>IF($A34="","",IF(OR($G34="",$H34=""),"INCOMPLET",IF($H34&lt;$G34,"DATES INVALIDES","OK")))</f>
        <v/>
      </c>
      <c r="Q34" s="25">
        <f>IF($A34="","",IF(OR($B34="",$G34="",$H34=""),"",IF($K34="Annulé","OK",IFERROR(IF(OR($M34="Oui",_xlfn.XLOOKUP($B34,'Paramètres'!$A$8:$A$107,'Paramètres'!$F$8:$F$107)="Non"),IF(COUNTIFS('Planning_zones'!$A$5:$A$154,"&lt;&gt;",'Planning_zones'!$A$5:$A$154,"&lt;&gt;"&amp;$A34,'Planning_zones'!$B$5:$B$154,$B34,'Planning_zones'!$K$5:$K$154,"&lt;&gt;Annulé",'Planning_zones'!$G$5:$G$154,"&lt;="&amp;$H34,'Planning_zones'!$H$5:$H$154,"&gt;="&amp;$G34)&gt;0,"CONFLIT ZONE","OK"),IF(COUNTIFS('Planning_zones'!$A$5:$A$154,"&lt;&gt;",'Planning_zones'!$A$5:$A$154,"&lt;&gt;"&amp;$A34,'Planning_zones'!$B$5:$B$154,$B34,'Planning_zones'!$K$5:$K$154,"&lt;&gt;Annulé",'Planning_zones'!$M$5:$M$154,"Oui",'Planning_zones'!$G$5:$G$154,"&lt;="&amp;$H34,'Planning_zones'!$H$5:$H$154,"&gt;="&amp;$G34)&gt;0,"CONFLIT ZONE","OK")),"ZONE INTROUVABLE"))))</f>
        <v/>
      </c>
      <c r="R34" s="25">
        <f>IF($A34="","",IF(OR($F34="",$G34="",$H34=""),"",IF($K34="Annulé","OK",IF(SUMPRODUCT(('Planning_zones'!$A$5:$A$154&lt;&gt;"")*('Planning_zones'!$A$5:$A$154&lt;&gt;$A34)*('Planning_zones'!$F$5:$F$154=$F34)*('Planning_zones'!$K$5:$K$154&lt;&gt;"Annulé")*('Planning_zones'!$G$5:$G$154&lt;&gt;"")*('Planning_zones'!$H$5:$H$154&lt;&gt;"")*('Planning_zones'!$G$5:$G$154&lt;=$H34)*('Planning_zones'!$H$5:$H$154&gt;=$G34))&gt;0,"ÉQUIPE DÉJÀ MOBILISÉE","OK"))))</f>
        <v/>
      </c>
      <c r="S34" s="25">
        <f>IF($A34="","",IF($N34="","",IFERROR(IF(_xlfn.XLOOKUP($N34,'Planning_zones'!$A$5:$A$154,'Planning_zones'!$H$5:$H$154)&lt;$G34,"OK","PRÉDÉCESSEUR NON TERMINÉ"),"PRÉDÉCESSEUR INTROUVABLE")))</f>
        <v/>
      </c>
      <c r="T34" s="25">
        <f>IF($A34="","",IF(OR($B34="",$G34="",$H34=""),"",IFERROR(IF(AND($G34&gt;=_xlfn.XLOOKUP($B34,'Paramètres'!$A$8:$A$107,'Paramètres'!$D$8:$D$107),$H34&lt;=_xlfn.XLOOKUP($B34,'Paramètres'!$A$8:$A$107,'Paramètres'!$E$8:$E$107)),"OK","HORS DISPONIBILITÉ"),"ZONE INTROUVABLE")))</f>
        <v/>
      </c>
      <c r="U34" s="19" t="n"/>
    </row>
    <row r="35" ht="22" customHeight="1">
      <c r="A35" s="18" t="n"/>
      <c r="B35" s="18" t="n"/>
      <c r="C35" s="20" t="n"/>
      <c r="D35" s="19" t="n"/>
      <c r="E35" s="18" t="n"/>
      <c r="F35" s="18" t="n"/>
      <c r="G35" s="21" t="n"/>
      <c r="H35" s="21" t="n"/>
      <c r="I35" s="22">
        <f>IF($A35="","",IF(OR($G35="",$H35=""),"",IFERROR(NETWORKDAYS($G35,$H35,'Paramètres'!$P$8:$P$107),"")))</f>
        <v/>
      </c>
      <c r="J35" s="23" t="n"/>
      <c r="K35" s="20" t="n"/>
      <c r="L35" s="20" t="n"/>
      <c r="M35" s="20" t="n"/>
      <c r="N35" s="18" t="n"/>
      <c r="O35" s="24">
        <f>IF($A35="","",IF(OR($B35="",$C35=""),"",MAX(IFERROR(_xlfn.XLOOKUP($B35,'Paramètres'!$A$8:$A$107,'Paramètres'!$D$8:$D$107),0),IFERROR(_xlfn.MAXIFS('Planning_zones'!$H$5:$H$154,'Planning_zones'!$B$5:$B$154,$B35,'Planning_zones'!$C$5:$C$154,"&lt;"&amp;$C35,'Planning_zones'!$K$5:$K$154,"&lt;&gt;Annulé")+1,0))))</f>
        <v/>
      </c>
      <c r="P35" s="25">
        <f>IF($A35="","",IF(OR($G35="",$H35=""),"INCOMPLET",IF($H35&lt;$G35,"DATES INVALIDES","OK")))</f>
        <v/>
      </c>
      <c r="Q35" s="25">
        <f>IF($A35="","",IF(OR($B35="",$G35="",$H35=""),"",IF($K35="Annulé","OK",IFERROR(IF(OR($M35="Oui",_xlfn.XLOOKUP($B35,'Paramètres'!$A$8:$A$107,'Paramètres'!$F$8:$F$107)="Non"),IF(COUNTIFS('Planning_zones'!$A$5:$A$154,"&lt;&gt;",'Planning_zones'!$A$5:$A$154,"&lt;&gt;"&amp;$A35,'Planning_zones'!$B$5:$B$154,$B35,'Planning_zones'!$K$5:$K$154,"&lt;&gt;Annulé",'Planning_zones'!$G$5:$G$154,"&lt;="&amp;$H35,'Planning_zones'!$H$5:$H$154,"&gt;="&amp;$G35)&gt;0,"CONFLIT ZONE","OK"),IF(COUNTIFS('Planning_zones'!$A$5:$A$154,"&lt;&gt;",'Planning_zones'!$A$5:$A$154,"&lt;&gt;"&amp;$A35,'Planning_zones'!$B$5:$B$154,$B35,'Planning_zones'!$K$5:$K$154,"&lt;&gt;Annulé",'Planning_zones'!$M$5:$M$154,"Oui",'Planning_zones'!$G$5:$G$154,"&lt;="&amp;$H35,'Planning_zones'!$H$5:$H$154,"&gt;="&amp;$G35)&gt;0,"CONFLIT ZONE","OK")),"ZONE INTROUVABLE"))))</f>
        <v/>
      </c>
      <c r="R35" s="25">
        <f>IF($A35="","",IF(OR($F35="",$G35="",$H35=""),"",IF($K35="Annulé","OK",IF(SUMPRODUCT(('Planning_zones'!$A$5:$A$154&lt;&gt;"")*('Planning_zones'!$A$5:$A$154&lt;&gt;$A35)*('Planning_zones'!$F$5:$F$154=$F35)*('Planning_zones'!$K$5:$K$154&lt;&gt;"Annulé")*('Planning_zones'!$G$5:$G$154&lt;&gt;"")*('Planning_zones'!$H$5:$H$154&lt;&gt;"")*('Planning_zones'!$G$5:$G$154&lt;=$H35)*('Planning_zones'!$H$5:$H$154&gt;=$G35))&gt;0,"ÉQUIPE DÉJÀ MOBILISÉE","OK"))))</f>
        <v/>
      </c>
      <c r="S35" s="25">
        <f>IF($A35="","",IF($N35="","",IFERROR(IF(_xlfn.XLOOKUP($N35,'Planning_zones'!$A$5:$A$154,'Planning_zones'!$H$5:$H$154)&lt;$G35,"OK","PRÉDÉCESSEUR NON TERMINÉ"),"PRÉDÉCESSEUR INTROUVABLE")))</f>
        <v/>
      </c>
      <c r="T35" s="25">
        <f>IF($A35="","",IF(OR($B35="",$G35="",$H35=""),"",IFERROR(IF(AND($G35&gt;=_xlfn.XLOOKUP($B35,'Paramètres'!$A$8:$A$107,'Paramètres'!$D$8:$D$107),$H35&lt;=_xlfn.XLOOKUP($B35,'Paramètres'!$A$8:$A$107,'Paramètres'!$E$8:$E$107)),"OK","HORS DISPONIBILITÉ"),"ZONE INTROUVABLE")))</f>
        <v/>
      </c>
      <c r="U35" s="19" t="n"/>
    </row>
    <row r="36" ht="22" customHeight="1">
      <c r="A36" s="18" t="n"/>
      <c r="B36" s="18" t="n"/>
      <c r="C36" s="20" t="n"/>
      <c r="D36" s="19" t="n"/>
      <c r="E36" s="18" t="n"/>
      <c r="F36" s="18" t="n"/>
      <c r="G36" s="21" t="n"/>
      <c r="H36" s="21" t="n"/>
      <c r="I36" s="22">
        <f>IF($A36="","",IF(OR($G36="",$H36=""),"",IFERROR(NETWORKDAYS($G36,$H36,'Paramètres'!$P$8:$P$107),"")))</f>
        <v/>
      </c>
      <c r="J36" s="23" t="n"/>
      <c r="K36" s="20" t="n"/>
      <c r="L36" s="20" t="n"/>
      <c r="M36" s="20" t="n"/>
      <c r="N36" s="18" t="n"/>
      <c r="O36" s="24">
        <f>IF($A36="","",IF(OR($B36="",$C36=""),"",MAX(IFERROR(_xlfn.XLOOKUP($B36,'Paramètres'!$A$8:$A$107,'Paramètres'!$D$8:$D$107),0),IFERROR(_xlfn.MAXIFS('Planning_zones'!$H$5:$H$154,'Planning_zones'!$B$5:$B$154,$B36,'Planning_zones'!$C$5:$C$154,"&lt;"&amp;$C36,'Planning_zones'!$K$5:$K$154,"&lt;&gt;Annulé")+1,0))))</f>
        <v/>
      </c>
      <c r="P36" s="25">
        <f>IF($A36="","",IF(OR($G36="",$H36=""),"INCOMPLET",IF($H36&lt;$G36,"DATES INVALIDES","OK")))</f>
        <v/>
      </c>
      <c r="Q36" s="25">
        <f>IF($A36="","",IF(OR($B36="",$G36="",$H36=""),"",IF($K36="Annulé","OK",IFERROR(IF(OR($M36="Oui",_xlfn.XLOOKUP($B36,'Paramètres'!$A$8:$A$107,'Paramètres'!$F$8:$F$107)="Non"),IF(COUNTIFS('Planning_zones'!$A$5:$A$154,"&lt;&gt;",'Planning_zones'!$A$5:$A$154,"&lt;&gt;"&amp;$A36,'Planning_zones'!$B$5:$B$154,$B36,'Planning_zones'!$K$5:$K$154,"&lt;&gt;Annulé",'Planning_zones'!$G$5:$G$154,"&lt;="&amp;$H36,'Planning_zones'!$H$5:$H$154,"&gt;="&amp;$G36)&gt;0,"CONFLIT ZONE","OK"),IF(COUNTIFS('Planning_zones'!$A$5:$A$154,"&lt;&gt;",'Planning_zones'!$A$5:$A$154,"&lt;&gt;"&amp;$A36,'Planning_zones'!$B$5:$B$154,$B36,'Planning_zones'!$K$5:$K$154,"&lt;&gt;Annulé",'Planning_zones'!$M$5:$M$154,"Oui",'Planning_zones'!$G$5:$G$154,"&lt;="&amp;$H36,'Planning_zones'!$H$5:$H$154,"&gt;="&amp;$G36)&gt;0,"CONFLIT ZONE","OK")),"ZONE INTROUVABLE"))))</f>
        <v/>
      </c>
      <c r="R36" s="25">
        <f>IF($A36="","",IF(OR($F36="",$G36="",$H36=""),"",IF($K36="Annulé","OK",IF(SUMPRODUCT(('Planning_zones'!$A$5:$A$154&lt;&gt;"")*('Planning_zones'!$A$5:$A$154&lt;&gt;$A36)*('Planning_zones'!$F$5:$F$154=$F36)*('Planning_zones'!$K$5:$K$154&lt;&gt;"Annulé")*('Planning_zones'!$G$5:$G$154&lt;&gt;"")*('Planning_zones'!$H$5:$H$154&lt;&gt;"")*('Planning_zones'!$G$5:$G$154&lt;=$H36)*('Planning_zones'!$H$5:$H$154&gt;=$G36))&gt;0,"ÉQUIPE DÉJÀ MOBILISÉE","OK"))))</f>
        <v/>
      </c>
      <c r="S36" s="25">
        <f>IF($A36="","",IF($N36="","",IFERROR(IF(_xlfn.XLOOKUP($N36,'Planning_zones'!$A$5:$A$154,'Planning_zones'!$H$5:$H$154)&lt;$G36,"OK","PRÉDÉCESSEUR NON TERMINÉ"),"PRÉDÉCESSEUR INTROUVABLE")))</f>
        <v/>
      </c>
      <c r="T36" s="25">
        <f>IF($A36="","",IF(OR($B36="",$G36="",$H36=""),"",IFERROR(IF(AND($G36&gt;=_xlfn.XLOOKUP($B36,'Paramètres'!$A$8:$A$107,'Paramètres'!$D$8:$D$107),$H36&lt;=_xlfn.XLOOKUP($B36,'Paramètres'!$A$8:$A$107,'Paramètres'!$E$8:$E$107)),"OK","HORS DISPONIBILITÉ"),"ZONE INTROUVABLE")))</f>
        <v/>
      </c>
      <c r="U36" s="19" t="n"/>
    </row>
    <row r="37" ht="22" customHeight="1">
      <c r="A37" s="18" t="n"/>
      <c r="B37" s="18" t="n"/>
      <c r="C37" s="20" t="n"/>
      <c r="D37" s="19" t="n"/>
      <c r="E37" s="18" t="n"/>
      <c r="F37" s="18" t="n"/>
      <c r="G37" s="21" t="n"/>
      <c r="H37" s="21" t="n"/>
      <c r="I37" s="22">
        <f>IF($A37="","",IF(OR($G37="",$H37=""),"",IFERROR(NETWORKDAYS($G37,$H37,'Paramètres'!$P$8:$P$107),"")))</f>
        <v/>
      </c>
      <c r="J37" s="23" t="n"/>
      <c r="K37" s="20" t="n"/>
      <c r="L37" s="20" t="n"/>
      <c r="M37" s="20" t="n"/>
      <c r="N37" s="18" t="n"/>
      <c r="O37" s="24">
        <f>IF($A37="","",IF(OR($B37="",$C37=""),"",MAX(IFERROR(_xlfn.XLOOKUP($B37,'Paramètres'!$A$8:$A$107,'Paramètres'!$D$8:$D$107),0),IFERROR(_xlfn.MAXIFS('Planning_zones'!$H$5:$H$154,'Planning_zones'!$B$5:$B$154,$B37,'Planning_zones'!$C$5:$C$154,"&lt;"&amp;$C37,'Planning_zones'!$K$5:$K$154,"&lt;&gt;Annulé")+1,0))))</f>
        <v/>
      </c>
      <c r="P37" s="25">
        <f>IF($A37="","",IF(OR($G37="",$H37=""),"INCOMPLET",IF($H37&lt;$G37,"DATES INVALIDES","OK")))</f>
        <v/>
      </c>
      <c r="Q37" s="25">
        <f>IF($A37="","",IF(OR($B37="",$G37="",$H37=""),"",IF($K37="Annulé","OK",IFERROR(IF(OR($M37="Oui",_xlfn.XLOOKUP($B37,'Paramètres'!$A$8:$A$107,'Paramètres'!$F$8:$F$107)="Non"),IF(COUNTIFS('Planning_zones'!$A$5:$A$154,"&lt;&gt;",'Planning_zones'!$A$5:$A$154,"&lt;&gt;"&amp;$A37,'Planning_zones'!$B$5:$B$154,$B37,'Planning_zones'!$K$5:$K$154,"&lt;&gt;Annulé",'Planning_zones'!$G$5:$G$154,"&lt;="&amp;$H37,'Planning_zones'!$H$5:$H$154,"&gt;="&amp;$G37)&gt;0,"CONFLIT ZONE","OK"),IF(COUNTIFS('Planning_zones'!$A$5:$A$154,"&lt;&gt;",'Planning_zones'!$A$5:$A$154,"&lt;&gt;"&amp;$A37,'Planning_zones'!$B$5:$B$154,$B37,'Planning_zones'!$K$5:$K$154,"&lt;&gt;Annulé",'Planning_zones'!$M$5:$M$154,"Oui",'Planning_zones'!$G$5:$G$154,"&lt;="&amp;$H37,'Planning_zones'!$H$5:$H$154,"&gt;="&amp;$G37)&gt;0,"CONFLIT ZONE","OK")),"ZONE INTROUVABLE"))))</f>
        <v/>
      </c>
      <c r="R37" s="25">
        <f>IF($A37="","",IF(OR($F37="",$G37="",$H37=""),"",IF($K37="Annulé","OK",IF(SUMPRODUCT(('Planning_zones'!$A$5:$A$154&lt;&gt;"")*('Planning_zones'!$A$5:$A$154&lt;&gt;$A37)*('Planning_zones'!$F$5:$F$154=$F37)*('Planning_zones'!$K$5:$K$154&lt;&gt;"Annulé")*('Planning_zones'!$G$5:$G$154&lt;&gt;"")*('Planning_zones'!$H$5:$H$154&lt;&gt;"")*('Planning_zones'!$G$5:$G$154&lt;=$H37)*('Planning_zones'!$H$5:$H$154&gt;=$G37))&gt;0,"ÉQUIPE DÉJÀ MOBILISÉE","OK"))))</f>
        <v/>
      </c>
      <c r="S37" s="25">
        <f>IF($A37="","",IF($N37="","",IFERROR(IF(_xlfn.XLOOKUP($N37,'Planning_zones'!$A$5:$A$154,'Planning_zones'!$H$5:$H$154)&lt;$G37,"OK","PRÉDÉCESSEUR NON TERMINÉ"),"PRÉDÉCESSEUR INTROUVABLE")))</f>
        <v/>
      </c>
      <c r="T37" s="25">
        <f>IF($A37="","",IF(OR($B37="",$G37="",$H37=""),"",IFERROR(IF(AND($G37&gt;=_xlfn.XLOOKUP($B37,'Paramètres'!$A$8:$A$107,'Paramètres'!$D$8:$D$107),$H37&lt;=_xlfn.XLOOKUP($B37,'Paramètres'!$A$8:$A$107,'Paramètres'!$E$8:$E$107)),"OK","HORS DISPONIBILITÉ"),"ZONE INTROUVABLE")))</f>
        <v/>
      </c>
      <c r="U37" s="19" t="n"/>
    </row>
    <row r="38" ht="22" customHeight="1">
      <c r="A38" s="18" t="n"/>
      <c r="B38" s="18" t="n"/>
      <c r="C38" s="20" t="n"/>
      <c r="D38" s="19" t="n"/>
      <c r="E38" s="18" t="n"/>
      <c r="F38" s="18" t="n"/>
      <c r="G38" s="21" t="n"/>
      <c r="H38" s="21" t="n"/>
      <c r="I38" s="22">
        <f>IF($A38="","",IF(OR($G38="",$H38=""),"",IFERROR(NETWORKDAYS($G38,$H38,'Paramètres'!$P$8:$P$107),"")))</f>
        <v/>
      </c>
      <c r="J38" s="23" t="n"/>
      <c r="K38" s="20" t="n"/>
      <c r="L38" s="20" t="n"/>
      <c r="M38" s="20" t="n"/>
      <c r="N38" s="18" t="n"/>
      <c r="O38" s="24">
        <f>IF($A38="","",IF(OR($B38="",$C38=""),"",MAX(IFERROR(_xlfn.XLOOKUP($B38,'Paramètres'!$A$8:$A$107,'Paramètres'!$D$8:$D$107),0),IFERROR(_xlfn.MAXIFS('Planning_zones'!$H$5:$H$154,'Planning_zones'!$B$5:$B$154,$B38,'Planning_zones'!$C$5:$C$154,"&lt;"&amp;$C38,'Planning_zones'!$K$5:$K$154,"&lt;&gt;Annulé")+1,0))))</f>
        <v/>
      </c>
      <c r="P38" s="25">
        <f>IF($A38="","",IF(OR($G38="",$H38=""),"INCOMPLET",IF($H38&lt;$G38,"DATES INVALIDES","OK")))</f>
        <v/>
      </c>
      <c r="Q38" s="25">
        <f>IF($A38="","",IF(OR($B38="",$G38="",$H38=""),"",IF($K38="Annulé","OK",IFERROR(IF(OR($M38="Oui",_xlfn.XLOOKUP($B38,'Paramètres'!$A$8:$A$107,'Paramètres'!$F$8:$F$107)="Non"),IF(COUNTIFS('Planning_zones'!$A$5:$A$154,"&lt;&gt;",'Planning_zones'!$A$5:$A$154,"&lt;&gt;"&amp;$A38,'Planning_zones'!$B$5:$B$154,$B38,'Planning_zones'!$K$5:$K$154,"&lt;&gt;Annulé",'Planning_zones'!$G$5:$G$154,"&lt;="&amp;$H38,'Planning_zones'!$H$5:$H$154,"&gt;="&amp;$G38)&gt;0,"CONFLIT ZONE","OK"),IF(COUNTIFS('Planning_zones'!$A$5:$A$154,"&lt;&gt;",'Planning_zones'!$A$5:$A$154,"&lt;&gt;"&amp;$A38,'Planning_zones'!$B$5:$B$154,$B38,'Planning_zones'!$K$5:$K$154,"&lt;&gt;Annulé",'Planning_zones'!$M$5:$M$154,"Oui",'Planning_zones'!$G$5:$G$154,"&lt;="&amp;$H38,'Planning_zones'!$H$5:$H$154,"&gt;="&amp;$G38)&gt;0,"CONFLIT ZONE","OK")),"ZONE INTROUVABLE"))))</f>
        <v/>
      </c>
      <c r="R38" s="25">
        <f>IF($A38="","",IF(OR($F38="",$G38="",$H38=""),"",IF($K38="Annulé","OK",IF(SUMPRODUCT(('Planning_zones'!$A$5:$A$154&lt;&gt;"")*('Planning_zones'!$A$5:$A$154&lt;&gt;$A38)*('Planning_zones'!$F$5:$F$154=$F38)*('Planning_zones'!$K$5:$K$154&lt;&gt;"Annulé")*('Planning_zones'!$G$5:$G$154&lt;&gt;"")*('Planning_zones'!$H$5:$H$154&lt;&gt;"")*('Planning_zones'!$G$5:$G$154&lt;=$H38)*('Planning_zones'!$H$5:$H$154&gt;=$G38))&gt;0,"ÉQUIPE DÉJÀ MOBILISÉE","OK"))))</f>
        <v/>
      </c>
      <c r="S38" s="25">
        <f>IF($A38="","",IF($N38="","",IFERROR(IF(_xlfn.XLOOKUP($N38,'Planning_zones'!$A$5:$A$154,'Planning_zones'!$H$5:$H$154)&lt;$G38,"OK","PRÉDÉCESSEUR NON TERMINÉ"),"PRÉDÉCESSEUR INTROUVABLE")))</f>
        <v/>
      </c>
      <c r="T38" s="25">
        <f>IF($A38="","",IF(OR($B38="",$G38="",$H38=""),"",IFERROR(IF(AND($G38&gt;=_xlfn.XLOOKUP($B38,'Paramètres'!$A$8:$A$107,'Paramètres'!$D$8:$D$107),$H38&lt;=_xlfn.XLOOKUP($B38,'Paramètres'!$A$8:$A$107,'Paramètres'!$E$8:$E$107)),"OK","HORS DISPONIBILITÉ"),"ZONE INTROUVABLE")))</f>
        <v/>
      </c>
      <c r="U38" s="19" t="n"/>
    </row>
    <row r="39" ht="22" customHeight="1">
      <c r="A39" s="18" t="n"/>
      <c r="B39" s="18" t="n"/>
      <c r="C39" s="20" t="n"/>
      <c r="D39" s="19" t="n"/>
      <c r="E39" s="18" t="n"/>
      <c r="F39" s="18" t="n"/>
      <c r="G39" s="21" t="n"/>
      <c r="H39" s="21" t="n"/>
      <c r="I39" s="22">
        <f>IF($A39="","",IF(OR($G39="",$H39=""),"",IFERROR(NETWORKDAYS($G39,$H39,'Paramètres'!$P$8:$P$107),"")))</f>
        <v/>
      </c>
      <c r="J39" s="23" t="n"/>
      <c r="K39" s="20" t="n"/>
      <c r="L39" s="20" t="n"/>
      <c r="M39" s="20" t="n"/>
      <c r="N39" s="18" t="n"/>
      <c r="O39" s="24">
        <f>IF($A39="","",IF(OR($B39="",$C39=""),"",MAX(IFERROR(_xlfn.XLOOKUP($B39,'Paramètres'!$A$8:$A$107,'Paramètres'!$D$8:$D$107),0),IFERROR(_xlfn.MAXIFS('Planning_zones'!$H$5:$H$154,'Planning_zones'!$B$5:$B$154,$B39,'Planning_zones'!$C$5:$C$154,"&lt;"&amp;$C39,'Planning_zones'!$K$5:$K$154,"&lt;&gt;Annulé")+1,0))))</f>
        <v/>
      </c>
      <c r="P39" s="25">
        <f>IF($A39="","",IF(OR($G39="",$H39=""),"INCOMPLET",IF($H39&lt;$G39,"DATES INVALIDES","OK")))</f>
        <v/>
      </c>
      <c r="Q39" s="25">
        <f>IF($A39="","",IF(OR($B39="",$G39="",$H39=""),"",IF($K39="Annulé","OK",IFERROR(IF(OR($M39="Oui",_xlfn.XLOOKUP($B39,'Paramètres'!$A$8:$A$107,'Paramètres'!$F$8:$F$107)="Non"),IF(COUNTIFS('Planning_zones'!$A$5:$A$154,"&lt;&gt;",'Planning_zones'!$A$5:$A$154,"&lt;&gt;"&amp;$A39,'Planning_zones'!$B$5:$B$154,$B39,'Planning_zones'!$K$5:$K$154,"&lt;&gt;Annulé",'Planning_zones'!$G$5:$G$154,"&lt;="&amp;$H39,'Planning_zones'!$H$5:$H$154,"&gt;="&amp;$G39)&gt;0,"CONFLIT ZONE","OK"),IF(COUNTIFS('Planning_zones'!$A$5:$A$154,"&lt;&gt;",'Planning_zones'!$A$5:$A$154,"&lt;&gt;"&amp;$A39,'Planning_zones'!$B$5:$B$154,$B39,'Planning_zones'!$K$5:$K$154,"&lt;&gt;Annulé",'Planning_zones'!$M$5:$M$154,"Oui",'Planning_zones'!$G$5:$G$154,"&lt;="&amp;$H39,'Planning_zones'!$H$5:$H$154,"&gt;="&amp;$G39)&gt;0,"CONFLIT ZONE","OK")),"ZONE INTROUVABLE"))))</f>
        <v/>
      </c>
      <c r="R39" s="25">
        <f>IF($A39="","",IF(OR($F39="",$G39="",$H39=""),"",IF($K39="Annulé","OK",IF(SUMPRODUCT(('Planning_zones'!$A$5:$A$154&lt;&gt;"")*('Planning_zones'!$A$5:$A$154&lt;&gt;$A39)*('Planning_zones'!$F$5:$F$154=$F39)*('Planning_zones'!$K$5:$K$154&lt;&gt;"Annulé")*('Planning_zones'!$G$5:$G$154&lt;&gt;"")*('Planning_zones'!$H$5:$H$154&lt;&gt;"")*('Planning_zones'!$G$5:$G$154&lt;=$H39)*('Planning_zones'!$H$5:$H$154&gt;=$G39))&gt;0,"ÉQUIPE DÉJÀ MOBILISÉE","OK"))))</f>
        <v/>
      </c>
      <c r="S39" s="25">
        <f>IF($A39="","",IF($N39="","",IFERROR(IF(_xlfn.XLOOKUP($N39,'Planning_zones'!$A$5:$A$154,'Planning_zones'!$H$5:$H$154)&lt;$G39,"OK","PRÉDÉCESSEUR NON TERMINÉ"),"PRÉDÉCESSEUR INTROUVABLE")))</f>
        <v/>
      </c>
      <c r="T39" s="25">
        <f>IF($A39="","",IF(OR($B39="",$G39="",$H39=""),"",IFERROR(IF(AND($G39&gt;=_xlfn.XLOOKUP($B39,'Paramètres'!$A$8:$A$107,'Paramètres'!$D$8:$D$107),$H39&lt;=_xlfn.XLOOKUP($B39,'Paramètres'!$A$8:$A$107,'Paramètres'!$E$8:$E$107)),"OK","HORS DISPONIBILITÉ"),"ZONE INTROUVABLE")))</f>
        <v/>
      </c>
      <c r="U39" s="19" t="n"/>
    </row>
    <row r="40" ht="22" customHeight="1">
      <c r="A40" s="18" t="n"/>
      <c r="B40" s="18" t="n"/>
      <c r="C40" s="20" t="n"/>
      <c r="D40" s="19" t="n"/>
      <c r="E40" s="18" t="n"/>
      <c r="F40" s="18" t="n"/>
      <c r="G40" s="21" t="n"/>
      <c r="H40" s="21" t="n"/>
      <c r="I40" s="22">
        <f>IF($A40="","",IF(OR($G40="",$H40=""),"",IFERROR(NETWORKDAYS($G40,$H40,'Paramètres'!$P$8:$P$107),"")))</f>
        <v/>
      </c>
      <c r="J40" s="23" t="n"/>
      <c r="K40" s="20" t="n"/>
      <c r="L40" s="20" t="n"/>
      <c r="M40" s="20" t="n"/>
      <c r="N40" s="18" t="n"/>
      <c r="O40" s="24">
        <f>IF($A40="","",IF(OR($B40="",$C40=""),"",MAX(IFERROR(_xlfn.XLOOKUP($B40,'Paramètres'!$A$8:$A$107,'Paramètres'!$D$8:$D$107),0),IFERROR(_xlfn.MAXIFS('Planning_zones'!$H$5:$H$154,'Planning_zones'!$B$5:$B$154,$B40,'Planning_zones'!$C$5:$C$154,"&lt;"&amp;$C40,'Planning_zones'!$K$5:$K$154,"&lt;&gt;Annulé")+1,0))))</f>
        <v/>
      </c>
      <c r="P40" s="25">
        <f>IF($A40="","",IF(OR($G40="",$H40=""),"INCOMPLET",IF($H40&lt;$G40,"DATES INVALIDES","OK")))</f>
        <v/>
      </c>
      <c r="Q40" s="25">
        <f>IF($A40="","",IF(OR($B40="",$G40="",$H40=""),"",IF($K40="Annulé","OK",IFERROR(IF(OR($M40="Oui",_xlfn.XLOOKUP($B40,'Paramètres'!$A$8:$A$107,'Paramètres'!$F$8:$F$107)="Non"),IF(COUNTIFS('Planning_zones'!$A$5:$A$154,"&lt;&gt;",'Planning_zones'!$A$5:$A$154,"&lt;&gt;"&amp;$A40,'Planning_zones'!$B$5:$B$154,$B40,'Planning_zones'!$K$5:$K$154,"&lt;&gt;Annulé",'Planning_zones'!$G$5:$G$154,"&lt;="&amp;$H40,'Planning_zones'!$H$5:$H$154,"&gt;="&amp;$G40)&gt;0,"CONFLIT ZONE","OK"),IF(COUNTIFS('Planning_zones'!$A$5:$A$154,"&lt;&gt;",'Planning_zones'!$A$5:$A$154,"&lt;&gt;"&amp;$A40,'Planning_zones'!$B$5:$B$154,$B40,'Planning_zones'!$K$5:$K$154,"&lt;&gt;Annulé",'Planning_zones'!$M$5:$M$154,"Oui",'Planning_zones'!$G$5:$G$154,"&lt;="&amp;$H40,'Planning_zones'!$H$5:$H$154,"&gt;="&amp;$G40)&gt;0,"CONFLIT ZONE","OK")),"ZONE INTROUVABLE"))))</f>
        <v/>
      </c>
      <c r="R40" s="25">
        <f>IF($A40="","",IF(OR($F40="",$G40="",$H40=""),"",IF($K40="Annulé","OK",IF(SUMPRODUCT(('Planning_zones'!$A$5:$A$154&lt;&gt;"")*('Planning_zones'!$A$5:$A$154&lt;&gt;$A40)*('Planning_zones'!$F$5:$F$154=$F40)*('Planning_zones'!$K$5:$K$154&lt;&gt;"Annulé")*('Planning_zones'!$G$5:$G$154&lt;&gt;"")*('Planning_zones'!$H$5:$H$154&lt;&gt;"")*('Planning_zones'!$G$5:$G$154&lt;=$H40)*('Planning_zones'!$H$5:$H$154&gt;=$G40))&gt;0,"ÉQUIPE DÉJÀ MOBILISÉE","OK"))))</f>
        <v/>
      </c>
      <c r="S40" s="25">
        <f>IF($A40="","",IF($N40="","",IFERROR(IF(_xlfn.XLOOKUP($N40,'Planning_zones'!$A$5:$A$154,'Planning_zones'!$H$5:$H$154)&lt;$G40,"OK","PRÉDÉCESSEUR NON TERMINÉ"),"PRÉDÉCESSEUR INTROUVABLE")))</f>
        <v/>
      </c>
      <c r="T40" s="25">
        <f>IF($A40="","",IF(OR($B40="",$G40="",$H40=""),"",IFERROR(IF(AND($G40&gt;=_xlfn.XLOOKUP($B40,'Paramètres'!$A$8:$A$107,'Paramètres'!$D$8:$D$107),$H40&lt;=_xlfn.XLOOKUP($B40,'Paramètres'!$A$8:$A$107,'Paramètres'!$E$8:$E$107)),"OK","HORS DISPONIBILITÉ"),"ZONE INTROUVABLE")))</f>
        <v/>
      </c>
      <c r="U40" s="19" t="n"/>
    </row>
    <row r="41" ht="22" customHeight="1">
      <c r="A41" s="18" t="n"/>
      <c r="B41" s="18" t="n"/>
      <c r="C41" s="20" t="n"/>
      <c r="D41" s="19" t="n"/>
      <c r="E41" s="18" t="n"/>
      <c r="F41" s="18" t="n"/>
      <c r="G41" s="21" t="n"/>
      <c r="H41" s="21" t="n"/>
      <c r="I41" s="22">
        <f>IF($A41="","",IF(OR($G41="",$H41=""),"",IFERROR(NETWORKDAYS($G41,$H41,'Paramètres'!$P$8:$P$107),"")))</f>
        <v/>
      </c>
      <c r="J41" s="23" t="n"/>
      <c r="K41" s="20" t="n"/>
      <c r="L41" s="20" t="n"/>
      <c r="M41" s="20" t="n"/>
      <c r="N41" s="18" t="n"/>
      <c r="O41" s="24">
        <f>IF($A41="","",IF(OR($B41="",$C41=""),"",MAX(IFERROR(_xlfn.XLOOKUP($B41,'Paramètres'!$A$8:$A$107,'Paramètres'!$D$8:$D$107),0),IFERROR(_xlfn.MAXIFS('Planning_zones'!$H$5:$H$154,'Planning_zones'!$B$5:$B$154,$B41,'Planning_zones'!$C$5:$C$154,"&lt;"&amp;$C41,'Planning_zones'!$K$5:$K$154,"&lt;&gt;Annulé")+1,0))))</f>
        <v/>
      </c>
      <c r="P41" s="25">
        <f>IF($A41="","",IF(OR($G41="",$H41=""),"INCOMPLET",IF($H41&lt;$G41,"DATES INVALIDES","OK")))</f>
        <v/>
      </c>
      <c r="Q41" s="25">
        <f>IF($A41="","",IF(OR($B41="",$G41="",$H41=""),"",IF($K41="Annulé","OK",IFERROR(IF(OR($M41="Oui",_xlfn.XLOOKUP($B41,'Paramètres'!$A$8:$A$107,'Paramètres'!$F$8:$F$107)="Non"),IF(COUNTIFS('Planning_zones'!$A$5:$A$154,"&lt;&gt;",'Planning_zones'!$A$5:$A$154,"&lt;&gt;"&amp;$A41,'Planning_zones'!$B$5:$B$154,$B41,'Planning_zones'!$K$5:$K$154,"&lt;&gt;Annulé",'Planning_zones'!$G$5:$G$154,"&lt;="&amp;$H41,'Planning_zones'!$H$5:$H$154,"&gt;="&amp;$G41)&gt;0,"CONFLIT ZONE","OK"),IF(COUNTIFS('Planning_zones'!$A$5:$A$154,"&lt;&gt;",'Planning_zones'!$A$5:$A$154,"&lt;&gt;"&amp;$A41,'Planning_zones'!$B$5:$B$154,$B41,'Planning_zones'!$K$5:$K$154,"&lt;&gt;Annulé",'Planning_zones'!$M$5:$M$154,"Oui",'Planning_zones'!$G$5:$G$154,"&lt;="&amp;$H41,'Planning_zones'!$H$5:$H$154,"&gt;="&amp;$G41)&gt;0,"CONFLIT ZONE","OK")),"ZONE INTROUVABLE"))))</f>
        <v/>
      </c>
      <c r="R41" s="25">
        <f>IF($A41="","",IF(OR($F41="",$G41="",$H41=""),"",IF($K41="Annulé","OK",IF(SUMPRODUCT(('Planning_zones'!$A$5:$A$154&lt;&gt;"")*('Planning_zones'!$A$5:$A$154&lt;&gt;$A41)*('Planning_zones'!$F$5:$F$154=$F41)*('Planning_zones'!$K$5:$K$154&lt;&gt;"Annulé")*('Planning_zones'!$G$5:$G$154&lt;&gt;"")*('Planning_zones'!$H$5:$H$154&lt;&gt;"")*('Planning_zones'!$G$5:$G$154&lt;=$H41)*('Planning_zones'!$H$5:$H$154&gt;=$G41))&gt;0,"ÉQUIPE DÉJÀ MOBILISÉE","OK"))))</f>
        <v/>
      </c>
      <c r="S41" s="25">
        <f>IF($A41="","",IF($N41="","",IFERROR(IF(_xlfn.XLOOKUP($N41,'Planning_zones'!$A$5:$A$154,'Planning_zones'!$H$5:$H$154)&lt;$G41,"OK","PRÉDÉCESSEUR NON TERMINÉ"),"PRÉDÉCESSEUR INTROUVABLE")))</f>
        <v/>
      </c>
      <c r="T41" s="25">
        <f>IF($A41="","",IF(OR($B41="",$G41="",$H41=""),"",IFERROR(IF(AND($G41&gt;=_xlfn.XLOOKUP($B41,'Paramètres'!$A$8:$A$107,'Paramètres'!$D$8:$D$107),$H41&lt;=_xlfn.XLOOKUP($B41,'Paramètres'!$A$8:$A$107,'Paramètres'!$E$8:$E$107)),"OK","HORS DISPONIBILITÉ"),"ZONE INTROUVABLE")))</f>
        <v/>
      </c>
      <c r="U41" s="19" t="n"/>
    </row>
    <row r="42" ht="22" customHeight="1">
      <c r="A42" s="18" t="n"/>
      <c r="B42" s="18" t="n"/>
      <c r="C42" s="20" t="n"/>
      <c r="D42" s="19" t="n"/>
      <c r="E42" s="18" t="n"/>
      <c r="F42" s="18" t="n"/>
      <c r="G42" s="21" t="n"/>
      <c r="H42" s="21" t="n"/>
      <c r="I42" s="22">
        <f>IF($A42="","",IF(OR($G42="",$H42=""),"",IFERROR(NETWORKDAYS($G42,$H42,'Paramètres'!$P$8:$P$107),"")))</f>
        <v/>
      </c>
      <c r="J42" s="23" t="n"/>
      <c r="K42" s="20" t="n"/>
      <c r="L42" s="20" t="n"/>
      <c r="M42" s="20" t="n"/>
      <c r="N42" s="18" t="n"/>
      <c r="O42" s="24">
        <f>IF($A42="","",IF(OR($B42="",$C42=""),"",MAX(IFERROR(_xlfn.XLOOKUP($B42,'Paramètres'!$A$8:$A$107,'Paramètres'!$D$8:$D$107),0),IFERROR(_xlfn.MAXIFS('Planning_zones'!$H$5:$H$154,'Planning_zones'!$B$5:$B$154,$B42,'Planning_zones'!$C$5:$C$154,"&lt;"&amp;$C42,'Planning_zones'!$K$5:$K$154,"&lt;&gt;Annulé")+1,0))))</f>
        <v/>
      </c>
      <c r="P42" s="25">
        <f>IF($A42="","",IF(OR($G42="",$H42=""),"INCOMPLET",IF($H42&lt;$G42,"DATES INVALIDES","OK")))</f>
        <v/>
      </c>
      <c r="Q42" s="25">
        <f>IF($A42="","",IF(OR($B42="",$G42="",$H42=""),"",IF($K42="Annulé","OK",IFERROR(IF(OR($M42="Oui",_xlfn.XLOOKUP($B42,'Paramètres'!$A$8:$A$107,'Paramètres'!$F$8:$F$107)="Non"),IF(COUNTIFS('Planning_zones'!$A$5:$A$154,"&lt;&gt;",'Planning_zones'!$A$5:$A$154,"&lt;&gt;"&amp;$A42,'Planning_zones'!$B$5:$B$154,$B42,'Planning_zones'!$K$5:$K$154,"&lt;&gt;Annulé",'Planning_zones'!$G$5:$G$154,"&lt;="&amp;$H42,'Planning_zones'!$H$5:$H$154,"&gt;="&amp;$G42)&gt;0,"CONFLIT ZONE","OK"),IF(COUNTIFS('Planning_zones'!$A$5:$A$154,"&lt;&gt;",'Planning_zones'!$A$5:$A$154,"&lt;&gt;"&amp;$A42,'Planning_zones'!$B$5:$B$154,$B42,'Planning_zones'!$K$5:$K$154,"&lt;&gt;Annulé",'Planning_zones'!$M$5:$M$154,"Oui",'Planning_zones'!$G$5:$G$154,"&lt;="&amp;$H42,'Planning_zones'!$H$5:$H$154,"&gt;="&amp;$G42)&gt;0,"CONFLIT ZONE","OK")),"ZONE INTROUVABLE"))))</f>
        <v/>
      </c>
      <c r="R42" s="25">
        <f>IF($A42="","",IF(OR($F42="",$G42="",$H42=""),"",IF($K42="Annulé","OK",IF(SUMPRODUCT(('Planning_zones'!$A$5:$A$154&lt;&gt;"")*('Planning_zones'!$A$5:$A$154&lt;&gt;$A42)*('Planning_zones'!$F$5:$F$154=$F42)*('Planning_zones'!$K$5:$K$154&lt;&gt;"Annulé")*('Planning_zones'!$G$5:$G$154&lt;&gt;"")*('Planning_zones'!$H$5:$H$154&lt;&gt;"")*('Planning_zones'!$G$5:$G$154&lt;=$H42)*('Planning_zones'!$H$5:$H$154&gt;=$G42))&gt;0,"ÉQUIPE DÉJÀ MOBILISÉE","OK"))))</f>
        <v/>
      </c>
      <c r="S42" s="25">
        <f>IF($A42="","",IF($N42="","",IFERROR(IF(_xlfn.XLOOKUP($N42,'Planning_zones'!$A$5:$A$154,'Planning_zones'!$H$5:$H$154)&lt;$G42,"OK","PRÉDÉCESSEUR NON TERMINÉ"),"PRÉDÉCESSEUR INTROUVABLE")))</f>
        <v/>
      </c>
      <c r="T42" s="25">
        <f>IF($A42="","",IF(OR($B42="",$G42="",$H42=""),"",IFERROR(IF(AND($G42&gt;=_xlfn.XLOOKUP($B42,'Paramètres'!$A$8:$A$107,'Paramètres'!$D$8:$D$107),$H42&lt;=_xlfn.XLOOKUP($B42,'Paramètres'!$A$8:$A$107,'Paramètres'!$E$8:$E$107)),"OK","HORS DISPONIBILITÉ"),"ZONE INTROUVABLE")))</f>
        <v/>
      </c>
      <c r="U42" s="19" t="n"/>
    </row>
    <row r="43" ht="22" customHeight="1">
      <c r="A43" s="18" t="n"/>
      <c r="B43" s="18" t="n"/>
      <c r="C43" s="20" t="n"/>
      <c r="D43" s="19" t="n"/>
      <c r="E43" s="18" t="n"/>
      <c r="F43" s="18" t="n"/>
      <c r="G43" s="21" t="n"/>
      <c r="H43" s="21" t="n"/>
      <c r="I43" s="22">
        <f>IF($A43="","",IF(OR($G43="",$H43=""),"",IFERROR(NETWORKDAYS($G43,$H43,'Paramètres'!$P$8:$P$107),"")))</f>
        <v/>
      </c>
      <c r="J43" s="23" t="n"/>
      <c r="K43" s="20" t="n"/>
      <c r="L43" s="20" t="n"/>
      <c r="M43" s="20" t="n"/>
      <c r="N43" s="18" t="n"/>
      <c r="O43" s="24">
        <f>IF($A43="","",IF(OR($B43="",$C43=""),"",MAX(IFERROR(_xlfn.XLOOKUP($B43,'Paramètres'!$A$8:$A$107,'Paramètres'!$D$8:$D$107),0),IFERROR(_xlfn.MAXIFS('Planning_zones'!$H$5:$H$154,'Planning_zones'!$B$5:$B$154,$B43,'Planning_zones'!$C$5:$C$154,"&lt;"&amp;$C43,'Planning_zones'!$K$5:$K$154,"&lt;&gt;Annulé")+1,0))))</f>
        <v/>
      </c>
      <c r="P43" s="25">
        <f>IF($A43="","",IF(OR($G43="",$H43=""),"INCOMPLET",IF($H43&lt;$G43,"DATES INVALIDES","OK")))</f>
        <v/>
      </c>
      <c r="Q43" s="25">
        <f>IF($A43="","",IF(OR($B43="",$G43="",$H43=""),"",IF($K43="Annulé","OK",IFERROR(IF(OR($M43="Oui",_xlfn.XLOOKUP($B43,'Paramètres'!$A$8:$A$107,'Paramètres'!$F$8:$F$107)="Non"),IF(COUNTIFS('Planning_zones'!$A$5:$A$154,"&lt;&gt;",'Planning_zones'!$A$5:$A$154,"&lt;&gt;"&amp;$A43,'Planning_zones'!$B$5:$B$154,$B43,'Planning_zones'!$K$5:$K$154,"&lt;&gt;Annulé",'Planning_zones'!$G$5:$G$154,"&lt;="&amp;$H43,'Planning_zones'!$H$5:$H$154,"&gt;="&amp;$G43)&gt;0,"CONFLIT ZONE","OK"),IF(COUNTIFS('Planning_zones'!$A$5:$A$154,"&lt;&gt;",'Planning_zones'!$A$5:$A$154,"&lt;&gt;"&amp;$A43,'Planning_zones'!$B$5:$B$154,$B43,'Planning_zones'!$K$5:$K$154,"&lt;&gt;Annulé",'Planning_zones'!$M$5:$M$154,"Oui",'Planning_zones'!$G$5:$G$154,"&lt;="&amp;$H43,'Planning_zones'!$H$5:$H$154,"&gt;="&amp;$G43)&gt;0,"CONFLIT ZONE","OK")),"ZONE INTROUVABLE"))))</f>
        <v/>
      </c>
      <c r="R43" s="25">
        <f>IF($A43="","",IF(OR($F43="",$G43="",$H43=""),"",IF($K43="Annulé","OK",IF(SUMPRODUCT(('Planning_zones'!$A$5:$A$154&lt;&gt;"")*('Planning_zones'!$A$5:$A$154&lt;&gt;$A43)*('Planning_zones'!$F$5:$F$154=$F43)*('Planning_zones'!$K$5:$K$154&lt;&gt;"Annulé")*('Planning_zones'!$G$5:$G$154&lt;&gt;"")*('Planning_zones'!$H$5:$H$154&lt;&gt;"")*('Planning_zones'!$G$5:$G$154&lt;=$H43)*('Planning_zones'!$H$5:$H$154&gt;=$G43))&gt;0,"ÉQUIPE DÉJÀ MOBILISÉE","OK"))))</f>
        <v/>
      </c>
      <c r="S43" s="25">
        <f>IF($A43="","",IF($N43="","",IFERROR(IF(_xlfn.XLOOKUP($N43,'Planning_zones'!$A$5:$A$154,'Planning_zones'!$H$5:$H$154)&lt;$G43,"OK","PRÉDÉCESSEUR NON TERMINÉ"),"PRÉDÉCESSEUR INTROUVABLE")))</f>
        <v/>
      </c>
      <c r="T43" s="25">
        <f>IF($A43="","",IF(OR($B43="",$G43="",$H43=""),"",IFERROR(IF(AND($G43&gt;=_xlfn.XLOOKUP($B43,'Paramètres'!$A$8:$A$107,'Paramètres'!$D$8:$D$107),$H43&lt;=_xlfn.XLOOKUP($B43,'Paramètres'!$A$8:$A$107,'Paramètres'!$E$8:$E$107)),"OK","HORS DISPONIBILITÉ"),"ZONE INTROUVABLE")))</f>
        <v/>
      </c>
      <c r="U43" s="19" t="n"/>
    </row>
    <row r="44" ht="22" customHeight="1">
      <c r="A44" s="18" t="n"/>
      <c r="B44" s="18" t="n"/>
      <c r="C44" s="20" t="n"/>
      <c r="D44" s="19" t="n"/>
      <c r="E44" s="18" t="n"/>
      <c r="F44" s="18" t="n"/>
      <c r="G44" s="21" t="n"/>
      <c r="H44" s="21" t="n"/>
      <c r="I44" s="22">
        <f>IF($A44="","",IF(OR($G44="",$H44=""),"",IFERROR(NETWORKDAYS($G44,$H44,'Paramètres'!$P$8:$P$107),"")))</f>
        <v/>
      </c>
      <c r="J44" s="23" t="n"/>
      <c r="K44" s="20" t="n"/>
      <c r="L44" s="20" t="n"/>
      <c r="M44" s="20" t="n"/>
      <c r="N44" s="18" t="n"/>
      <c r="O44" s="24">
        <f>IF($A44="","",IF(OR($B44="",$C44=""),"",MAX(IFERROR(_xlfn.XLOOKUP($B44,'Paramètres'!$A$8:$A$107,'Paramètres'!$D$8:$D$107),0),IFERROR(_xlfn.MAXIFS('Planning_zones'!$H$5:$H$154,'Planning_zones'!$B$5:$B$154,$B44,'Planning_zones'!$C$5:$C$154,"&lt;"&amp;$C44,'Planning_zones'!$K$5:$K$154,"&lt;&gt;Annulé")+1,0))))</f>
        <v/>
      </c>
      <c r="P44" s="25">
        <f>IF($A44="","",IF(OR($G44="",$H44=""),"INCOMPLET",IF($H44&lt;$G44,"DATES INVALIDES","OK")))</f>
        <v/>
      </c>
      <c r="Q44" s="25">
        <f>IF($A44="","",IF(OR($B44="",$G44="",$H44=""),"",IF($K44="Annulé","OK",IFERROR(IF(OR($M44="Oui",_xlfn.XLOOKUP($B44,'Paramètres'!$A$8:$A$107,'Paramètres'!$F$8:$F$107)="Non"),IF(COUNTIFS('Planning_zones'!$A$5:$A$154,"&lt;&gt;",'Planning_zones'!$A$5:$A$154,"&lt;&gt;"&amp;$A44,'Planning_zones'!$B$5:$B$154,$B44,'Planning_zones'!$K$5:$K$154,"&lt;&gt;Annulé",'Planning_zones'!$G$5:$G$154,"&lt;="&amp;$H44,'Planning_zones'!$H$5:$H$154,"&gt;="&amp;$G44)&gt;0,"CONFLIT ZONE","OK"),IF(COUNTIFS('Planning_zones'!$A$5:$A$154,"&lt;&gt;",'Planning_zones'!$A$5:$A$154,"&lt;&gt;"&amp;$A44,'Planning_zones'!$B$5:$B$154,$B44,'Planning_zones'!$K$5:$K$154,"&lt;&gt;Annulé",'Planning_zones'!$M$5:$M$154,"Oui",'Planning_zones'!$G$5:$G$154,"&lt;="&amp;$H44,'Planning_zones'!$H$5:$H$154,"&gt;="&amp;$G44)&gt;0,"CONFLIT ZONE","OK")),"ZONE INTROUVABLE"))))</f>
        <v/>
      </c>
      <c r="R44" s="25">
        <f>IF($A44="","",IF(OR($F44="",$G44="",$H44=""),"",IF($K44="Annulé","OK",IF(SUMPRODUCT(('Planning_zones'!$A$5:$A$154&lt;&gt;"")*('Planning_zones'!$A$5:$A$154&lt;&gt;$A44)*('Planning_zones'!$F$5:$F$154=$F44)*('Planning_zones'!$K$5:$K$154&lt;&gt;"Annulé")*('Planning_zones'!$G$5:$G$154&lt;&gt;"")*('Planning_zones'!$H$5:$H$154&lt;&gt;"")*('Planning_zones'!$G$5:$G$154&lt;=$H44)*('Planning_zones'!$H$5:$H$154&gt;=$G44))&gt;0,"ÉQUIPE DÉJÀ MOBILISÉE","OK"))))</f>
        <v/>
      </c>
      <c r="S44" s="25">
        <f>IF($A44="","",IF($N44="","",IFERROR(IF(_xlfn.XLOOKUP($N44,'Planning_zones'!$A$5:$A$154,'Planning_zones'!$H$5:$H$154)&lt;$G44,"OK","PRÉDÉCESSEUR NON TERMINÉ"),"PRÉDÉCESSEUR INTROUVABLE")))</f>
        <v/>
      </c>
      <c r="T44" s="25">
        <f>IF($A44="","",IF(OR($B44="",$G44="",$H44=""),"",IFERROR(IF(AND($G44&gt;=_xlfn.XLOOKUP($B44,'Paramètres'!$A$8:$A$107,'Paramètres'!$D$8:$D$107),$H44&lt;=_xlfn.XLOOKUP($B44,'Paramètres'!$A$8:$A$107,'Paramètres'!$E$8:$E$107)),"OK","HORS DISPONIBILITÉ"),"ZONE INTROUVABLE")))</f>
        <v/>
      </c>
      <c r="U44" s="19" t="n"/>
    </row>
    <row r="45" ht="22" customHeight="1">
      <c r="A45" s="18" t="n"/>
      <c r="B45" s="18" t="n"/>
      <c r="C45" s="20" t="n"/>
      <c r="D45" s="19" t="n"/>
      <c r="E45" s="18" t="n"/>
      <c r="F45" s="18" t="n"/>
      <c r="G45" s="21" t="n"/>
      <c r="H45" s="21" t="n"/>
      <c r="I45" s="22">
        <f>IF($A45="","",IF(OR($G45="",$H45=""),"",IFERROR(NETWORKDAYS($G45,$H45,'Paramètres'!$P$8:$P$107),"")))</f>
        <v/>
      </c>
      <c r="J45" s="23" t="n"/>
      <c r="K45" s="20" t="n"/>
      <c r="L45" s="20" t="n"/>
      <c r="M45" s="20" t="n"/>
      <c r="N45" s="18" t="n"/>
      <c r="O45" s="24">
        <f>IF($A45="","",IF(OR($B45="",$C45=""),"",MAX(IFERROR(_xlfn.XLOOKUP($B45,'Paramètres'!$A$8:$A$107,'Paramètres'!$D$8:$D$107),0),IFERROR(_xlfn.MAXIFS('Planning_zones'!$H$5:$H$154,'Planning_zones'!$B$5:$B$154,$B45,'Planning_zones'!$C$5:$C$154,"&lt;"&amp;$C45,'Planning_zones'!$K$5:$K$154,"&lt;&gt;Annulé")+1,0))))</f>
        <v/>
      </c>
      <c r="P45" s="25">
        <f>IF($A45="","",IF(OR($G45="",$H45=""),"INCOMPLET",IF($H45&lt;$G45,"DATES INVALIDES","OK")))</f>
        <v/>
      </c>
      <c r="Q45" s="25">
        <f>IF($A45="","",IF(OR($B45="",$G45="",$H45=""),"",IF($K45="Annulé","OK",IFERROR(IF(OR($M45="Oui",_xlfn.XLOOKUP($B45,'Paramètres'!$A$8:$A$107,'Paramètres'!$F$8:$F$107)="Non"),IF(COUNTIFS('Planning_zones'!$A$5:$A$154,"&lt;&gt;",'Planning_zones'!$A$5:$A$154,"&lt;&gt;"&amp;$A45,'Planning_zones'!$B$5:$B$154,$B45,'Planning_zones'!$K$5:$K$154,"&lt;&gt;Annulé",'Planning_zones'!$G$5:$G$154,"&lt;="&amp;$H45,'Planning_zones'!$H$5:$H$154,"&gt;="&amp;$G45)&gt;0,"CONFLIT ZONE","OK"),IF(COUNTIFS('Planning_zones'!$A$5:$A$154,"&lt;&gt;",'Planning_zones'!$A$5:$A$154,"&lt;&gt;"&amp;$A45,'Planning_zones'!$B$5:$B$154,$B45,'Planning_zones'!$K$5:$K$154,"&lt;&gt;Annulé",'Planning_zones'!$M$5:$M$154,"Oui",'Planning_zones'!$G$5:$G$154,"&lt;="&amp;$H45,'Planning_zones'!$H$5:$H$154,"&gt;="&amp;$G45)&gt;0,"CONFLIT ZONE","OK")),"ZONE INTROUVABLE"))))</f>
        <v/>
      </c>
      <c r="R45" s="25">
        <f>IF($A45="","",IF(OR($F45="",$G45="",$H45=""),"",IF($K45="Annulé","OK",IF(SUMPRODUCT(('Planning_zones'!$A$5:$A$154&lt;&gt;"")*('Planning_zones'!$A$5:$A$154&lt;&gt;$A45)*('Planning_zones'!$F$5:$F$154=$F45)*('Planning_zones'!$K$5:$K$154&lt;&gt;"Annulé")*('Planning_zones'!$G$5:$G$154&lt;&gt;"")*('Planning_zones'!$H$5:$H$154&lt;&gt;"")*('Planning_zones'!$G$5:$G$154&lt;=$H45)*('Planning_zones'!$H$5:$H$154&gt;=$G45))&gt;0,"ÉQUIPE DÉJÀ MOBILISÉE","OK"))))</f>
        <v/>
      </c>
      <c r="S45" s="25">
        <f>IF($A45="","",IF($N45="","",IFERROR(IF(_xlfn.XLOOKUP($N45,'Planning_zones'!$A$5:$A$154,'Planning_zones'!$H$5:$H$154)&lt;$G45,"OK","PRÉDÉCESSEUR NON TERMINÉ"),"PRÉDÉCESSEUR INTROUVABLE")))</f>
        <v/>
      </c>
      <c r="T45" s="25">
        <f>IF($A45="","",IF(OR($B45="",$G45="",$H45=""),"",IFERROR(IF(AND($G45&gt;=_xlfn.XLOOKUP($B45,'Paramètres'!$A$8:$A$107,'Paramètres'!$D$8:$D$107),$H45&lt;=_xlfn.XLOOKUP($B45,'Paramètres'!$A$8:$A$107,'Paramètres'!$E$8:$E$107)),"OK","HORS DISPONIBILITÉ"),"ZONE INTROUVABLE")))</f>
        <v/>
      </c>
      <c r="U45" s="19" t="n"/>
    </row>
    <row r="46" ht="22" customHeight="1">
      <c r="A46" s="18" t="n"/>
      <c r="B46" s="18" t="n"/>
      <c r="C46" s="20" t="n"/>
      <c r="D46" s="19" t="n"/>
      <c r="E46" s="18" t="n"/>
      <c r="F46" s="18" t="n"/>
      <c r="G46" s="21" t="n"/>
      <c r="H46" s="21" t="n"/>
      <c r="I46" s="22">
        <f>IF($A46="","",IF(OR($G46="",$H46=""),"",IFERROR(NETWORKDAYS($G46,$H46,'Paramètres'!$P$8:$P$107),"")))</f>
        <v/>
      </c>
      <c r="J46" s="23" t="n"/>
      <c r="K46" s="20" t="n"/>
      <c r="L46" s="20" t="n"/>
      <c r="M46" s="20" t="n"/>
      <c r="N46" s="18" t="n"/>
      <c r="O46" s="24">
        <f>IF($A46="","",IF(OR($B46="",$C46=""),"",MAX(IFERROR(_xlfn.XLOOKUP($B46,'Paramètres'!$A$8:$A$107,'Paramètres'!$D$8:$D$107),0),IFERROR(_xlfn.MAXIFS('Planning_zones'!$H$5:$H$154,'Planning_zones'!$B$5:$B$154,$B46,'Planning_zones'!$C$5:$C$154,"&lt;"&amp;$C46,'Planning_zones'!$K$5:$K$154,"&lt;&gt;Annulé")+1,0))))</f>
        <v/>
      </c>
      <c r="P46" s="25">
        <f>IF($A46="","",IF(OR($G46="",$H46=""),"INCOMPLET",IF($H46&lt;$G46,"DATES INVALIDES","OK")))</f>
        <v/>
      </c>
      <c r="Q46" s="25">
        <f>IF($A46="","",IF(OR($B46="",$G46="",$H46=""),"",IF($K46="Annulé","OK",IFERROR(IF(OR($M46="Oui",_xlfn.XLOOKUP($B46,'Paramètres'!$A$8:$A$107,'Paramètres'!$F$8:$F$107)="Non"),IF(COUNTIFS('Planning_zones'!$A$5:$A$154,"&lt;&gt;",'Planning_zones'!$A$5:$A$154,"&lt;&gt;"&amp;$A46,'Planning_zones'!$B$5:$B$154,$B46,'Planning_zones'!$K$5:$K$154,"&lt;&gt;Annulé",'Planning_zones'!$G$5:$G$154,"&lt;="&amp;$H46,'Planning_zones'!$H$5:$H$154,"&gt;="&amp;$G46)&gt;0,"CONFLIT ZONE","OK"),IF(COUNTIFS('Planning_zones'!$A$5:$A$154,"&lt;&gt;",'Planning_zones'!$A$5:$A$154,"&lt;&gt;"&amp;$A46,'Planning_zones'!$B$5:$B$154,$B46,'Planning_zones'!$K$5:$K$154,"&lt;&gt;Annulé",'Planning_zones'!$M$5:$M$154,"Oui",'Planning_zones'!$G$5:$G$154,"&lt;="&amp;$H46,'Planning_zones'!$H$5:$H$154,"&gt;="&amp;$G46)&gt;0,"CONFLIT ZONE","OK")),"ZONE INTROUVABLE"))))</f>
        <v/>
      </c>
      <c r="R46" s="25">
        <f>IF($A46="","",IF(OR($F46="",$G46="",$H46=""),"",IF($K46="Annulé","OK",IF(SUMPRODUCT(('Planning_zones'!$A$5:$A$154&lt;&gt;"")*('Planning_zones'!$A$5:$A$154&lt;&gt;$A46)*('Planning_zones'!$F$5:$F$154=$F46)*('Planning_zones'!$K$5:$K$154&lt;&gt;"Annulé")*('Planning_zones'!$G$5:$G$154&lt;&gt;"")*('Planning_zones'!$H$5:$H$154&lt;&gt;"")*('Planning_zones'!$G$5:$G$154&lt;=$H46)*('Planning_zones'!$H$5:$H$154&gt;=$G46))&gt;0,"ÉQUIPE DÉJÀ MOBILISÉE","OK"))))</f>
        <v/>
      </c>
      <c r="S46" s="25">
        <f>IF($A46="","",IF($N46="","",IFERROR(IF(_xlfn.XLOOKUP($N46,'Planning_zones'!$A$5:$A$154,'Planning_zones'!$H$5:$H$154)&lt;$G46,"OK","PRÉDÉCESSEUR NON TERMINÉ"),"PRÉDÉCESSEUR INTROUVABLE")))</f>
        <v/>
      </c>
      <c r="T46" s="25">
        <f>IF($A46="","",IF(OR($B46="",$G46="",$H46=""),"",IFERROR(IF(AND($G46&gt;=_xlfn.XLOOKUP($B46,'Paramètres'!$A$8:$A$107,'Paramètres'!$D$8:$D$107),$H46&lt;=_xlfn.XLOOKUP($B46,'Paramètres'!$A$8:$A$107,'Paramètres'!$E$8:$E$107)),"OK","HORS DISPONIBILITÉ"),"ZONE INTROUVABLE")))</f>
        <v/>
      </c>
      <c r="U46" s="19" t="n"/>
    </row>
    <row r="47" ht="22" customHeight="1">
      <c r="A47" s="18" t="n"/>
      <c r="B47" s="18" t="n"/>
      <c r="C47" s="20" t="n"/>
      <c r="D47" s="19" t="n"/>
      <c r="E47" s="18" t="n"/>
      <c r="F47" s="18" t="n"/>
      <c r="G47" s="21" t="n"/>
      <c r="H47" s="21" t="n"/>
      <c r="I47" s="22">
        <f>IF($A47="","",IF(OR($G47="",$H47=""),"",IFERROR(NETWORKDAYS($G47,$H47,'Paramètres'!$P$8:$P$107),"")))</f>
        <v/>
      </c>
      <c r="J47" s="23" t="n"/>
      <c r="K47" s="20" t="n"/>
      <c r="L47" s="20" t="n"/>
      <c r="M47" s="20" t="n"/>
      <c r="N47" s="18" t="n"/>
      <c r="O47" s="24">
        <f>IF($A47="","",IF(OR($B47="",$C47=""),"",MAX(IFERROR(_xlfn.XLOOKUP($B47,'Paramètres'!$A$8:$A$107,'Paramètres'!$D$8:$D$107),0),IFERROR(_xlfn.MAXIFS('Planning_zones'!$H$5:$H$154,'Planning_zones'!$B$5:$B$154,$B47,'Planning_zones'!$C$5:$C$154,"&lt;"&amp;$C47,'Planning_zones'!$K$5:$K$154,"&lt;&gt;Annulé")+1,0))))</f>
        <v/>
      </c>
      <c r="P47" s="25">
        <f>IF($A47="","",IF(OR($G47="",$H47=""),"INCOMPLET",IF($H47&lt;$G47,"DATES INVALIDES","OK")))</f>
        <v/>
      </c>
      <c r="Q47" s="25">
        <f>IF($A47="","",IF(OR($B47="",$G47="",$H47=""),"",IF($K47="Annulé","OK",IFERROR(IF(OR($M47="Oui",_xlfn.XLOOKUP($B47,'Paramètres'!$A$8:$A$107,'Paramètres'!$F$8:$F$107)="Non"),IF(COUNTIFS('Planning_zones'!$A$5:$A$154,"&lt;&gt;",'Planning_zones'!$A$5:$A$154,"&lt;&gt;"&amp;$A47,'Planning_zones'!$B$5:$B$154,$B47,'Planning_zones'!$K$5:$K$154,"&lt;&gt;Annulé",'Planning_zones'!$G$5:$G$154,"&lt;="&amp;$H47,'Planning_zones'!$H$5:$H$154,"&gt;="&amp;$G47)&gt;0,"CONFLIT ZONE","OK"),IF(COUNTIFS('Planning_zones'!$A$5:$A$154,"&lt;&gt;",'Planning_zones'!$A$5:$A$154,"&lt;&gt;"&amp;$A47,'Planning_zones'!$B$5:$B$154,$B47,'Planning_zones'!$K$5:$K$154,"&lt;&gt;Annulé",'Planning_zones'!$M$5:$M$154,"Oui",'Planning_zones'!$G$5:$G$154,"&lt;="&amp;$H47,'Planning_zones'!$H$5:$H$154,"&gt;="&amp;$G47)&gt;0,"CONFLIT ZONE","OK")),"ZONE INTROUVABLE"))))</f>
        <v/>
      </c>
      <c r="R47" s="25">
        <f>IF($A47="","",IF(OR($F47="",$G47="",$H47=""),"",IF($K47="Annulé","OK",IF(SUMPRODUCT(('Planning_zones'!$A$5:$A$154&lt;&gt;"")*('Planning_zones'!$A$5:$A$154&lt;&gt;$A47)*('Planning_zones'!$F$5:$F$154=$F47)*('Planning_zones'!$K$5:$K$154&lt;&gt;"Annulé")*('Planning_zones'!$G$5:$G$154&lt;&gt;"")*('Planning_zones'!$H$5:$H$154&lt;&gt;"")*('Planning_zones'!$G$5:$G$154&lt;=$H47)*('Planning_zones'!$H$5:$H$154&gt;=$G47))&gt;0,"ÉQUIPE DÉJÀ MOBILISÉE","OK"))))</f>
        <v/>
      </c>
      <c r="S47" s="25">
        <f>IF($A47="","",IF($N47="","",IFERROR(IF(_xlfn.XLOOKUP($N47,'Planning_zones'!$A$5:$A$154,'Planning_zones'!$H$5:$H$154)&lt;$G47,"OK","PRÉDÉCESSEUR NON TERMINÉ"),"PRÉDÉCESSEUR INTROUVABLE")))</f>
        <v/>
      </c>
      <c r="T47" s="25">
        <f>IF($A47="","",IF(OR($B47="",$G47="",$H47=""),"",IFERROR(IF(AND($G47&gt;=_xlfn.XLOOKUP($B47,'Paramètres'!$A$8:$A$107,'Paramètres'!$D$8:$D$107),$H47&lt;=_xlfn.XLOOKUP($B47,'Paramètres'!$A$8:$A$107,'Paramètres'!$E$8:$E$107)),"OK","HORS DISPONIBILITÉ"),"ZONE INTROUVABLE")))</f>
        <v/>
      </c>
      <c r="U47" s="19" t="n"/>
    </row>
    <row r="48" ht="22" customHeight="1">
      <c r="A48" s="18" t="n"/>
      <c r="B48" s="18" t="n"/>
      <c r="C48" s="20" t="n"/>
      <c r="D48" s="19" t="n"/>
      <c r="E48" s="18" t="n"/>
      <c r="F48" s="18" t="n"/>
      <c r="G48" s="21" t="n"/>
      <c r="H48" s="21" t="n"/>
      <c r="I48" s="22">
        <f>IF($A48="","",IF(OR($G48="",$H48=""),"",IFERROR(NETWORKDAYS($G48,$H48,'Paramètres'!$P$8:$P$107),"")))</f>
        <v/>
      </c>
      <c r="J48" s="23" t="n"/>
      <c r="K48" s="20" t="n"/>
      <c r="L48" s="20" t="n"/>
      <c r="M48" s="20" t="n"/>
      <c r="N48" s="18" t="n"/>
      <c r="O48" s="24">
        <f>IF($A48="","",IF(OR($B48="",$C48=""),"",MAX(IFERROR(_xlfn.XLOOKUP($B48,'Paramètres'!$A$8:$A$107,'Paramètres'!$D$8:$D$107),0),IFERROR(_xlfn.MAXIFS('Planning_zones'!$H$5:$H$154,'Planning_zones'!$B$5:$B$154,$B48,'Planning_zones'!$C$5:$C$154,"&lt;"&amp;$C48,'Planning_zones'!$K$5:$K$154,"&lt;&gt;Annulé")+1,0))))</f>
        <v/>
      </c>
      <c r="P48" s="25">
        <f>IF($A48="","",IF(OR($G48="",$H48=""),"INCOMPLET",IF($H48&lt;$G48,"DATES INVALIDES","OK")))</f>
        <v/>
      </c>
      <c r="Q48" s="25">
        <f>IF($A48="","",IF(OR($B48="",$G48="",$H48=""),"",IF($K48="Annulé","OK",IFERROR(IF(OR($M48="Oui",_xlfn.XLOOKUP($B48,'Paramètres'!$A$8:$A$107,'Paramètres'!$F$8:$F$107)="Non"),IF(COUNTIFS('Planning_zones'!$A$5:$A$154,"&lt;&gt;",'Planning_zones'!$A$5:$A$154,"&lt;&gt;"&amp;$A48,'Planning_zones'!$B$5:$B$154,$B48,'Planning_zones'!$K$5:$K$154,"&lt;&gt;Annulé",'Planning_zones'!$G$5:$G$154,"&lt;="&amp;$H48,'Planning_zones'!$H$5:$H$154,"&gt;="&amp;$G48)&gt;0,"CONFLIT ZONE","OK"),IF(COUNTIFS('Planning_zones'!$A$5:$A$154,"&lt;&gt;",'Planning_zones'!$A$5:$A$154,"&lt;&gt;"&amp;$A48,'Planning_zones'!$B$5:$B$154,$B48,'Planning_zones'!$K$5:$K$154,"&lt;&gt;Annulé",'Planning_zones'!$M$5:$M$154,"Oui",'Planning_zones'!$G$5:$G$154,"&lt;="&amp;$H48,'Planning_zones'!$H$5:$H$154,"&gt;="&amp;$G48)&gt;0,"CONFLIT ZONE","OK")),"ZONE INTROUVABLE"))))</f>
        <v/>
      </c>
      <c r="R48" s="25">
        <f>IF($A48="","",IF(OR($F48="",$G48="",$H48=""),"",IF($K48="Annulé","OK",IF(SUMPRODUCT(('Planning_zones'!$A$5:$A$154&lt;&gt;"")*('Planning_zones'!$A$5:$A$154&lt;&gt;$A48)*('Planning_zones'!$F$5:$F$154=$F48)*('Planning_zones'!$K$5:$K$154&lt;&gt;"Annulé")*('Planning_zones'!$G$5:$G$154&lt;&gt;"")*('Planning_zones'!$H$5:$H$154&lt;&gt;"")*('Planning_zones'!$G$5:$G$154&lt;=$H48)*('Planning_zones'!$H$5:$H$154&gt;=$G48))&gt;0,"ÉQUIPE DÉJÀ MOBILISÉE","OK"))))</f>
        <v/>
      </c>
      <c r="S48" s="25">
        <f>IF($A48="","",IF($N48="","",IFERROR(IF(_xlfn.XLOOKUP($N48,'Planning_zones'!$A$5:$A$154,'Planning_zones'!$H$5:$H$154)&lt;$G48,"OK","PRÉDÉCESSEUR NON TERMINÉ"),"PRÉDÉCESSEUR INTROUVABLE")))</f>
        <v/>
      </c>
      <c r="T48" s="25">
        <f>IF($A48="","",IF(OR($B48="",$G48="",$H48=""),"",IFERROR(IF(AND($G48&gt;=_xlfn.XLOOKUP($B48,'Paramètres'!$A$8:$A$107,'Paramètres'!$D$8:$D$107),$H48&lt;=_xlfn.XLOOKUP($B48,'Paramètres'!$A$8:$A$107,'Paramètres'!$E$8:$E$107)),"OK","HORS DISPONIBILITÉ"),"ZONE INTROUVABLE")))</f>
        <v/>
      </c>
      <c r="U48" s="19" t="n"/>
    </row>
    <row r="49" ht="22" customHeight="1">
      <c r="A49" s="18" t="n"/>
      <c r="B49" s="18" t="n"/>
      <c r="C49" s="20" t="n"/>
      <c r="D49" s="19" t="n"/>
      <c r="E49" s="18" t="n"/>
      <c r="F49" s="18" t="n"/>
      <c r="G49" s="21" t="n"/>
      <c r="H49" s="21" t="n"/>
      <c r="I49" s="22">
        <f>IF($A49="","",IF(OR($G49="",$H49=""),"",IFERROR(NETWORKDAYS($G49,$H49,'Paramètres'!$P$8:$P$107),"")))</f>
        <v/>
      </c>
      <c r="J49" s="23" t="n"/>
      <c r="K49" s="20" t="n"/>
      <c r="L49" s="20" t="n"/>
      <c r="M49" s="20" t="n"/>
      <c r="N49" s="18" t="n"/>
      <c r="O49" s="24">
        <f>IF($A49="","",IF(OR($B49="",$C49=""),"",MAX(IFERROR(_xlfn.XLOOKUP($B49,'Paramètres'!$A$8:$A$107,'Paramètres'!$D$8:$D$107),0),IFERROR(_xlfn.MAXIFS('Planning_zones'!$H$5:$H$154,'Planning_zones'!$B$5:$B$154,$B49,'Planning_zones'!$C$5:$C$154,"&lt;"&amp;$C49,'Planning_zones'!$K$5:$K$154,"&lt;&gt;Annulé")+1,0))))</f>
        <v/>
      </c>
      <c r="P49" s="25">
        <f>IF($A49="","",IF(OR($G49="",$H49=""),"INCOMPLET",IF($H49&lt;$G49,"DATES INVALIDES","OK")))</f>
        <v/>
      </c>
      <c r="Q49" s="25">
        <f>IF($A49="","",IF(OR($B49="",$G49="",$H49=""),"",IF($K49="Annulé","OK",IFERROR(IF(OR($M49="Oui",_xlfn.XLOOKUP($B49,'Paramètres'!$A$8:$A$107,'Paramètres'!$F$8:$F$107)="Non"),IF(COUNTIFS('Planning_zones'!$A$5:$A$154,"&lt;&gt;",'Planning_zones'!$A$5:$A$154,"&lt;&gt;"&amp;$A49,'Planning_zones'!$B$5:$B$154,$B49,'Planning_zones'!$K$5:$K$154,"&lt;&gt;Annulé",'Planning_zones'!$G$5:$G$154,"&lt;="&amp;$H49,'Planning_zones'!$H$5:$H$154,"&gt;="&amp;$G49)&gt;0,"CONFLIT ZONE","OK"),IF(COUNTIFS('Planning_zones'!$A$5:$A$154,"&lt;&gt;",'Planning_zones'!$A$5:$A$154,"&lt;&gt;"&amp;$A49,'Planning_zones'!$B$5:$B$154,$B49,'Planning_zones'!$K$5:$K$154,"&lt;&gt;Annulé",'Planning_zones'!$M$5:$M$154,"Oui",'Planning_zones'!$G$5:$G$154,"&lt;="&amp;$H49,'Planning_zones'!$H$5:$H$154,"&gt;="&amp;$G49)&gt;0,"CONFLIT ZONE","OK")),"ZONE INTROUVABLE"))))</f>
        <v/>
      </c>
      <c r="R49" s="25">
        <f>IF($A49="","",IF(OR($F49="",$G49="",$H49=""),"",IF($K49="Annulé","OK",IF(SUMPRODUCT(('Planning_zones'!$A$5:$A$154&lt;&gt;"")*('Planning_zones'!$A$5:$A$154&lt;&gt;$A49)*('Planning_zones'!$F$5:$F$154=$F49)*('Planning_zones'!$K$5:$K$154&lt;&gt;"Annulé")*('Planning_zones'!$G$5:$G$154&lt;&gt;"")*('Planning_zones'!$H$5:$H$154&lt;&gt;"")*('Planning_zones'!$G$5:$G$154&lt;=$H49)*('Planning_zones'!$H$5:$H$154&gt;=$G49))&gt;0,"ÉQUIPE DÉJÀ MOBILISÉE","OK"))))</f>
        <v/>
      </c>
      <c r="S49" s="25">
        <f>IF($A49="","",IF($N49="","",IFERROR(IF(_xlfn.XLOOKUP($N49,'Planning_zones'!$A$5:$A$154,'Planning_zones'!$H$5:$H$154)&lt;$G49,"OK","PRÉDÉCESSEUR NON TERMINÉ"),"PRÉDÉCESSEUR INTROUVABLE")))</f>
        <v/>
      </c>
      <c r="T49" s="25">
        <f>IF($A49="","",IF(OR($B49="",$G49="",$H49=""),"",IFERROR(IF(AND($G49&gt;=_xlfn.XLOOKUP($B49,'Paramètres'!$A$8:$A$107,'Paramètres'!$D$8:$D$107),$H49&lt;=_xlfn.XLOOKUP($B49,'Paramètres'!$A$8:$A$107,'Paramètres'!$E$8:$E$107)),"OK","HORS DISPONIBILITÉ"),"ZONE INTROUVABLE")))</f>
        <v/>
      </c>
      <c r="U49" s="19" t="n"/>
    </row>
    <row r="50" ht="22" customHeight="1">
      <c r="A50" s="18" t="n"/>
      <c r="B50" s="18" t="n"/>
      <c r="C50" s="20" t="n"/>
      <c r="D50" s="19" t="n"/>
      <c r="E50" s="18" t="n"/>
      <c r="F50" s="18" t="n"/>
      <c r="G50" s="21" t="n"/>
      <c r="H50" s="21" t="n"/>
      <c r="I50" s="22">
        <f>IF($A50="","",IF(OR($G50="",$H50=""),"",IFERROR(NETWORKDAYS($G50,$H50,'Paramètres'!$P$8:$P$107),"")))</f>
        <v/>
      </c>
      <c r="J50" s="23" t="n"/>
      <c r="K50" s="20" t="n"/>
      <c r="L50" s="20" t="n"/>
      <c r="M50" s="20" t="n"/>
      <c r="N50" s="18" t="n"/>
      <c r="O50" s="24">
        <f>IF($A50="","",IF(OR($B50="",$C50=""),"",MAX(IFERROR(_xlfn.XLOOKUP($B50,'Paramètres'!$A$8:$A$107,'Paramètres'!$D$8:$D$107),0),IFERROR(_xlfn.MAXIFS('Planning_zones'!$H$5:$H$154,'Planning_zones'!$B$5:$B$154,$B50,'Planning_zones'!$C$5:$C$154,"&lt;"&amp;$C50,'Planning_zones'!$K$5:$K$154,"&lt;&gt;Annulé")+1,0))))</f>
        <v/>
      </c>
      <c r="P50" s="25">
        <f>IF($A50="","",IF(OR($G50="",$H50=""),"INCOMPLET",IF($H50&lt;$G50,"DATES INVALIDES","OK")))</f>
        <v/>
      </c>
      <c r="Q50" s="25">
        <f>IF($A50="","",IF(OR($B50="",$G50="",$H50=""),"",IF($K50="Annulé","OK",IFERROR(IF(OR($M50="Oui",_xlfn.XLOOKUP($B50,'Paramètres'!$A$8:$A$107,'Paramètres'!$F$8:$F$107)="Non"),IF(COUNTIFS('Planning_zones'!$A$5:$A$154,"&lt;&gt;",'Planning_zones'!$A$5:$A$154,"&lt;&gt;"&amp;$A50,'Planning_zones'!$B$5:$B$154,$B50,'Planning_zones'!$K$5:$K$154,"&lt;&gt;Annulé",'Planning_zones'!$G$5:$G$154,"&lt;="&amp;$H50,'Planning_zones'!$H$5:$H$154,"&gt;="&amp;$G50)&gt;0,"CONFLIT ZONE","OK"),IF(COUNTIFS('Planning_zones'!$A$5:$A$154,"&lt;&gt;",'Planning_zones'!$A$5:$A$154,"&lt;&gt;"&amp;$A50,'Planning_zones'!$B$5:$B$154,$B50,'Planning_zones'!$K$5:$K$154,"&lt;&gt;Annulé",'Planning_zones'!$M$5:$M$154,"Oui",'Planning_zones'!$G$5:$G$154,"&lt;="&amp;$H50,'Planning_zones'!$H$5:$H$154,"&gt;="&amp;$G50)&gt;0,"CONFLIT ZONE","OK")),"ZONE INTROUVABLE"))))</f>
        <v/>
      </c>
      <c r="R50" s="25">
        <f>IF($A50="","",IF(OR($F50="",$G50="",$H50=""),"",IF($K50="Annulé","OK",IF(SUMPRODUCT(('Planning_zones'!$A$5:$A$154&lt;&gt;"")*('Planning_zones'!$A$5:$A$154&lt;&gt;$A50)*('Planning_zones'!$F$5:$F$154=$F50)*('Planning_zones'!$K$5:$K$154&lt;&gt;"Annulé")*('Planning_zones'!$G$5:$G$154&lt;&gt;"")*('Planning_zones'!$H$5:$H$154&lt;&gt;"")*('Planning_zones'!$G$5:$G$154&lt;=$H50)*('Planning_zones'!$H$5:$H$154&gt;=$G50))&gt;0,"ÉQUIPE DÉJÀ MOBILISÉE","OK"))))</f>
        <v/>
      </c>
      <c r="S50" s="25">
        <f>IF($A50="","",IF($N50="","",IFERROR(IF(_xlfn.XLOOKUP($N50,'Planning_zones'!$A$5:$A$154,'Planning_zones'!$H$5:$H$154)&lt;$G50,"OK","PRÉDÉCESSEUR NON TERMINÉ"),"PRÉDÉCESSEUR INTROUVABLE")))</f>
        <v/>
      </c>
      <c r="T50" s="25">
        <f>IF($A50="","",IF(OR($B50="",$G50="",$H50=""),"",IFERROR(IF(AND($G50&gt;=_xlfn.XLOOKUP($B50,'Paramètres'!$A$8:$A$107,'Paramètres'!$D$8:$D$107),$H50&lt;=_xlfn.XLOOKUP($B50,'Paramètres'!$A$8:$A$107,'Paramètres'!$E$8:$E$107)),"OK","HORS DISPONIBILITÉ"),"ZONE INTROUVABLE")))</f>
        <v/>
      </c>
      <c r="U50" s="19" t="n"/>
    </row>
    <row r="51" ht="22" customHeight="1">
      <c r="A51" s="18" t="n"/>
      <c r="B51" s="18" t="n"/>
      <c r="C51" s="20" t="n"/>
      <c r="D51" s="19" t="n"/>
      <c r="E51" s="18" t="n"/>
      <c r="F51" s="18" t="n"/>
      <c r="G51" s="21" t="n"/>
      <c r="H51" s="21" t="n"/>
      <c r="I51" s="22">
        <f>IF($A51="","",IF(OR($G51="",$H51=""),"",IFERROR(NETWORKDAYS($G51,$H51,'Paramètres'!$P$8:$P$107),"")))</f>
        <v/>
      </c>
      <c r="J51" s="23" t="n"/>
      <c r="K51" s="20" t="n"/>
      <c r="L51" s="20" t="n"/>
      <c r="M51" s="20" t="n"/>
      <c r="N51" s="18" t="n"/>
      <c r="O51" s="24">
        <f>IF($A51="","",IF(OR($B51="",$C51=""),"",MAX(IFERROR(_xlfn.XLOOKUP($B51,'Paramètres'!$A$8:$A$107,'Paramètres'!$D$8:$D$107),0),IFERROR(_xlfn.MAXIFS('Planning_zones'!$H$5:$H$154,'Planning_zones'!$B$5:$B$154,$B51,'Planning_zones'!$C$5:$C$154,"&lt;"&amp;$C51,'Planning_zones'!$K$5:$K$154,"&lt;&gt;Annulé")+1,0))))</f>
        <v/>
      </c>
      <c r="P51" s="25">
        <f>IF($A51="","",IF(OR($G51="",$H51=""),"INCOMPLET",IF($H51&lt;$G51,"DATES INVALIDES","OK")))</f>
        <v/>
      </c>
      <c r="Q51" s="25">
        <f>IF($A51="","",IF(OR($B51="",$G51="",$H51=""),"",IF($K51="Annulé","OK",IFERROR(IF(OR($M51="Oui",_xlfn.XLOOKUP($B51,'Paramètres'!$A$8:$A$107,'Paramètres'!$F$8:$F$107)="Non"),IF(COUNTIFS('Planning_zones'!$A$5:$A$154,"&lt;&gt;",'Planning_zones'!$A$5:$A$154,"&lt;&gt;"&amp;$A51,'Planning_zones'!$B$5:$B$154,$B51,'Planning_zones'!$K$5:$K$154,"&lt;&gt;Annulé",'Planning_zones'!$G$5:$G$154,"&lt;="&amp;$H51,'Planning_zones'!$H$5:$H$154,"&gt;="&amp;$G51)&gt;0,"CONFLIT ZONE","OK"),IF(COUNTIFS('Planning_zones'!$A$5:$A$154,"&lt;&gt;",'Planning_zones'!$A$5:$A$154,"&lt;&gt;"&amp;$A51,'Planning_zones'!$B$5:$B$154,$B51,'Planning_zones'!$K$5:$K$154,"&lt;&gt;Annulé",'Planning_zones'!$M$5:$M$154,"Oui",'Planning_zones'!$G$5:$G$154,"&lt;="&amp;$H51,'Planning_zones'!$H$5:$H$154,"&gt;="&amp;$G51)&gt;0,"CONFLIT ZONE","OK")),"ZONE INTROUVABLE"))))</f>
        <v/>
      </c>
      <c r="R51" s="25">
        <f>IF($A51="","",IF(OR($F51="",$G51="",$H51=""),"",IF($K51="Annulé","OK",IF(SUMPRODUCT(('Planning_zones'!$A$5:$A$154&lt;&gt;"")*('Planning_zones'!$A$5:$A$154&lt;&gt;$A51)*('Planning_zones'!$F$5:$F$154=$F51)*('Planning_zones'!$K$5:$K$154&lt;&gt;"Annulé")*('Planning_zones'!$G$5:$G$154&lt;&gt;"")*('Planning_zones'!$H$5:$H$154&lt;&gt;"")*('Planning_zones'!$G$5:$G$154&lt;=$H51)*('Planning_zones'!$H$5:$H$154&gt;=$G51))&gt;0,"ÉQUIPE DÉJÀ MOBILISÉE","OK"))))</f>
        <v/>
      </c>
      <c r="S51" s="25">
        <f>IF($A51="","",IF($N51="","",IFERROR(IF(_xlfn.XLOOKUP($N51,'Planning_zones'!$A$5:$A$154,'Planning_zones'!$H$5:$H$154)&lt;$G51,"OK","PRÉDÉCESSEUR NON TERMINÉ"),"PRÉDÉCESSEUR INTROUVABLE")))</f>
        <v/>
      </c>
      <c r="T51" s="25">
        <f>IF($A51="","",IF(OR($B51="",$G51="",$H51=""),"",IFERROR(IF(AND($G51&gt;=_xlfn.XLOOKUP($B51,'Paramètres'!$A$8:$A$107,'Paramètres'!$D$8:$D$107),$H51&lt;=_xlfn.XLOOKUP($B51,'Paramètres'!$A$8:$A$107,'Paramètres'!$E$8:$E$107)),"OK","HORS DISPONIBILITÉ"),"ZONE INTROUVABLE")))</f>
        <v/>
      </c>
      <c r="U51" s="19" t="n"/>
    </row>
    <row r="52" ht="22" customHeight="1">
      <c r="A52" s="18" t="n"/>
      <c r="B52" s="18" t="n"/>
      <c r="C52" s="20" t="n"/>
      <c r="D52" s="19" t="n"/>
      <c r="E52" s="18" t="n"/>
      <c r="F52" s="18" t="n"/>
      <c r="G52" s="21" t="n"/>
      <c r="H52" s="21" t="n"/>
      <c r="I52" s="22">
        <f>IF($A52="","",IF(OR($G52="",$H52=""),"",IFERROR(NETWORKDAYS($G52,$H52,'Paramètres'!$P$8:$P$107),"")))</f>
        <v/>
      </c>
      <c r="J52" s="23" t="n"/>
      <c r="K52" s="20" t="n"/>
      <c r="L52" s="20" t="n"/>
      <c r="M52" s="20" t="n"/>
      <c r="N52" s="18" t="n"/>
      <c r="O52" s="24">
        <f>IF($A52="","",IF(OR($B52="",$C52=""),"",MAX(IFERROR(_xlfn.XLOOKUP($B52,'Paramètres'!$A$8:$A$107,'Paramètres'!$D$8:$D$107),0),IFERROR(_xlfn.MAXIFS('Planning_zones'!$H$5:$H$154,'Planning_zones'!$B$5:$B$154,$B52,'Planning_zones'!$C$5:$C$154,"&lt;"&amp;$C52,'Planning_zones'!$K$5:$K$154,"&lt;&gt;Annulé")+1,0))))</f>
        <v/>
      </c>
      <c r="P52" s="25">
        <f>IF($A52="","",IF(OR($G52="",$H52=""),"INCOMPLET",IF($H52&lt;$G52,"DATES INVALIDES","OK")))</f>
        <v/>
      </c>
      <c r="Q52" s="25">
        <f>IF($A52="","",IF(OR($B52="",$G52="",$H52=""),"",IF($K52="Annulé","OK",IFERROR(IF(OR($M52="Oui",_xlfn.XLOOKUP($B52,'Paramètres'!$A$8:$A$107,'Paramètres'!$F$8:$F$107)="Non"),IF(COUNTIFS('Planning_zones'!$A$5:$A$154,"&lt;&gt;",'Planning_zones'!$A$5:$A$154,"&lt;&gt;"&amp;$A52,'Planning_zones'!$B$5:$B$154,$B52,'Planning_zones'!$K$5:$K$154,"&lt;&gt;Annulé",'Planning_zones'!$G$5:$G$154,"&lt;="&amp;$H52,'Planning_zones'!$H$5:$H$154,"&gt;="&amp;$G52)&gt;0,"CONFLIT ZONE","OK"),IF(COUNTIFS('Planning_zones'!$A$5:$A$154,"&lt;&gt;",'Planning_zones'!$A$5:$A$154,"&lt;&gt;"&amp;$A52,'Planning_zones'!$B$5:$B$154,$B52,'Planning_zones'!$K$5:$K$154,"&lt;&gt;Annulé",'Planning_zones'!$M$5:$M$154,"Oui",'Planning_zones'!$G$5:$G$154,"&lt;="&amp;$H52,'Planning_zones'!$H$5:$H$154,"&gt;="&amp;$G52)&gt;0,"CONFLIT ZONE","OK")),"ZONE INTROUVABLE"))))</f>
        <v/>
      </c>
      <c r="R52" s="25">
        <f>IF($A52="","",IF(OR($F52="",$G52="",$H52=""),"",IF($K52="Annulé","OK",IF(SUMPRODUCT(('Planning_zones'!$A$5:$A$154&lt;&gt;"")*('Planning_zones'!$A$5:$A$154&lt;&gt;$A52)*('Planning_zones'!$F$5:$F$154=$F52)*('Planning_zones'!$K$5:$K$154&lt;&gt;"Annulé")*('Planning_zones'!$G$5:$G$154&lt;&gt;"")*('Planning_zones'!$H$5:$H$154&lt;&gt;"")*('Planning_zones'!$G$5:$G$154&lt;=$H52)*('Planning_zones'!$H$5:$H$154&gt;=$G52))&gt;0,"ÉQUIPE DÉJÀ MOBILISÉE","OK"))))</f>
        <v/>
      </c>
      <c r="S52" s="25">
        <f>IF($A52="","",IF($N52="","",IFERROR(IF(_xlfn.XLOOKUP($N52,'Planning_zones'!$A$5:$A$154,'Planning_zones'!$H$5:$H$154)&lt;$G52,"OK","PRÉDÉCESSEUR NON TERMINÉ"),"PRÉDÉCESSEUR INTROUVABLE")))</f>
        <v/>
      </c>
      <c r="T52" s="25">
        <f>IF($A52="","",IF(OR($B52="",$G52="",$H52=""),"",IFERROR(IF(AND($G52&gt;=_xlfn.XLOOKUP($B52,'Paramètres'!$A$8:$A$107,'Paramètres'!$D$8:$D$107),$H52&lt;=_xlfn.XLOOKUP($B52,'Paramètres'!$A$8:$A$107,'Paramètres'!$E$8:$E$107)),"OK","HORS DISPONIBILITÉ"),"ZONE INTROUVABLE")))</f>
        <v/>
      </c>
      <c r="U52" s="19" t="n"/>
    </row>
    <row r="53" ht="22" customHeight="1">
      <c r="A53" s="18" t="n"/>
      <c r="B53" s="18" t="n"/>
      <c r="C53" s="20" t="n"/>
      <c r="D53" s="19" t="n"/>
      <c r="E53" s="18" t="n"/>
      <c r="F53" s="18" t="n"/>
      <c r="G53" s="21" t="n"/>
      <c r="H53" s="21" t="n"/>
      <c r="I53" s="22">
        <f>IF($A53="","",IF(OR($G53="",$H53=""),"",IFERROR(NETWORKDAYS($G53,$H53,'Paramètres'!$P$8:$P$107),"")))</f>
        <v/>
      </c>
      <c r="J53" s="23" t="n"/>
      <c r="K53" s="20" t="n"/>
      <c r="L53" s="20" t="n"/>
      <c r="M53" s="20" t="n"/>
      <c r="N53" s="18" t="n"/>
      <c r="O53" s="24">
        <f>IF($A53="","",IF(OR($B53="",$C53=""),"",MAX(IFERROR(_xlfn.XLOOKUP($B53,'Paramètres'!$A$8:$A$107,'Paramètres'!$D$8:$D$107),0),IFERROR(_xlfn.MAXIFS('Planning_zones'!$H$5:$H$154,'Planning_zones'!$B$5:$B$154,$B53,'Planning_zones'!$C$5:$C$154,"&lt;"&amp;$C53,'Planning_zones'!$K$5:$K$154,"&lt;&gt;Annulé")+1,0))))</f>
        <v/>
      </c>
      <c r="P53" s="25">
        <f>IF($A53="","",IF(OR($G53="",$H53=""),"INCOMPLET",IF($H53&lt;$G53,"DATES INVALIDES","OK")))</f>
        <v/>
      </c>
      <c r="Q53" s="25">
        <f>IF($A53="","",IF(OR($B53="",$G53="",$H53=""),"",IF($K53="Annulé","OK",IFERROR(IF(OR($M53="Oui",_xlfn.XLOOKUP($B53,'Paramètres'!$A$8:$A$107,'Paramètres'!$F$8:$F$107)="Non"),IF(COUNTIFS('Planning_zones'!$A$5:$A$154,"&lt;&gt;",'Planning_zones'!$A$5:$A$154,"&lt;&gt;"&amp;$A53,'Planning_zones'!$B$5:$B$154,$B53,'Planning_zones'!$K$5:$K$154,"&lt;&gt;Annulé",'Planning_zones'!$G$5:$G$154,"&lt;="&amp;$H53,'Planning_zones'!$H$5:$H$154,"&gt;="&amp;$G53)&gt;0,"CONFLIT ZONE","OK"),IF(COUNTIFS('Planning_zones'!$A$5:$A$154,"&lt;&gt;",'Planning_zones'!$A$5:$A$154,"&lt;&gt;"&amp;$A53,'Planning_zones'!$B$5:$B$154,$B53,'Planning_zones'!$K$5:$K$154,"&lt;&gt;Annulé",'Planning_zones'!$M$5:$M$154,"Oui",'Planning_zones'!$G$5:$G$154,"&lt;="&amp;$H53,'Planning_zones'!$H$5:$H$154,"&gt;="&amp;$G53)&gt;0,"CONFLIT ZONE","OK")),"ZONE INTROUVABLE"))))</f>
        <v/>
      </c>
      <c r="R53" s="25">
        <f>IF($A53="","",IF(OR($F53="",$G53="",$H53=""),"",IF($K53="Annulé","OK",IF(SUMPRODUCT(('Planning_zones'!$A$5:$A$154&lt;&gt;"")*('Planning_zones'!$A$5:$A$154&lt;&gt;$A53)*('Planning_zones'!$F$5:$F$154=$F53)*('Planning_zones'!$K$5:$K$154&lt;&gt;"Annulé")*('Planning_zones'!$G$5:$G$154&lt;&gt;"")*('Planning_zones'!$H$5:$H$154&lt;&gt;"")*('Planning_zones'!$G$5:$G$154&lt;=$H53)*('Planning_zones'!$H$5:$H$154&gt;=$G53))&gt;0,"ÉQUIPE DÉJÀ MOBILISÉE","OK"))))</f>
        <v/>
      </c>
      <c r="S53" s="25">
        <f>IF($A53="","",IF($N53="","",IFERROR(IF(_xlfn.XLOOKUP($N53,'Planning_zones'!$A$5:$A$154,'Planning_zones'!$H$5:$H$154)&lt;$G53,"OK","PRÉDÉCESSEUR NON TERMINÉ"),"PRÉDÉCESSEUR INTROUVABLE")))</f>
        <v/>
      </c>
      <c r="T53" s="25">
        <f>IF($A53="","",IF(OR($B53="",$G53="",$H53=""),"",IFERROR(IF(AND($G53&gt;=_xlfn.XLOOKUP($B53,'Paramètres'!$A$8:$A$107,'Paramètres'!$D$8:$D$107),$H53&lt;=_xlfn.XLOOKUP($B53,'Paramètres'!$A$8:$A$107,'Paramètres'!$E$8:$E$107)),"OK","HORS DISPONIBILITÉ"),"ZONE INTROUVABLE")))</f>
        <v/>
      </c>
      <c r="U53" s="19" t="n"/>
    </row>
    <row r="54" ht="22" customHeight="1">
      <c r="A54" s="18" t="n"/>
      <c r="B54" s="18" t="n"/>
      <c r="C54" s="20" t="n"/>
      <c r="D54" s="19" t="n"/>
      <c r="E54" s="18" t="n"/>
      <c r="F54" s="18" t="n"/>
      <c r="G54" s="21" t="n"/>
      <c r="H54" s="21" t="n"/>
      <c r="I54" s="22">
        <f>IF($A54="","",IF(OR($G54="",$H54=""),"",IFERROR(NETWORKDAYS($G54,$H54,'Paramètres'!$P$8:$P$107),"")))</f>
        <v/>
      </c>
      <c r="J54" s="23" t="n"/>
      <c r="K54" s="20" t="n"/>
      <c r="L54" s="20" t="n"/>
      <c r="M54" s="20" t="n"/>
      <c r="N54" s="18" t="n"/>
      <c r="O54" s="24">
        <f>IF($A54="","",IF(OR($B54="",$C54=""),"",MAX(IFERROR(_xlfn.XLOOKUP($B54,'Paramètres'!$A$8:$A$107,'Paramètres'!$D$8:$D$107),0),IFERROR(_xlfn.MAXIFS('Planning_zones'!$H$5:$H$154,'Planning_zones'!$B$5:$B$154,$B54,'Planning_zones'!$C$5:$C$154,"&lt;"&amp;$C54,'Planning_zones'!$K$5:$K$154,"&lt;&gt;Annulé")+1,0))))</f>
        <v/>
      </c>
      <c r="P54" s="25">
        <f>IF($A54="","",IF(OR($G54="",$H54=""),"INCOMPLET",IF($H54&lt;$G54,"DATES INVALIDES","OK")))</f>
        <v/>
      </c>
      <c r="Q54" s="25">
        <f>IF($A54="","",IF(OR($B54="",$G54="",$H54=""),"",IF($K54="Annulé","OK",IFERROR(IF(OR($M54="Oui",_xlfn.XLOOKUP($B54,'Paramètres'!$A$8:$A$107,'Paramètres'!$F$8:$F$107)="Non"),IF(COUNTIFS('Planning_zones'!$A$5:$A$154,"&lt;&gt;",'Planning_zones'!$A$5:$A$154,"&lt;&gt;"&amp;$A54,'Planning_zones'!$B$5:$B$154,$B54,'Planning_zones'!$K$5:$K$154,"&lt;&gt;Annulé",'Planning_zones'!$G$5:$G$154,"&lt;="&amp;$H54,'Planning_zones'!$H$5:$H$154,"&gt;="&amp;$G54)&gt;0,"CONFLIT ZONE","OK"),IF(COUNTIFS('Planning_zones'!$A$5:$A$154,"&lt;&gt;",'Planning_zones'!$A$5:$A$154,"&lt;&gt;"&amp;$A54,'Planning_zones'!$B$5:$B$154,$B54,'Planning_zones'!$K$5:$K$154,"&lt;&gt;Annulé",'Planning_zones'!$M$5:$M$154,"Oui",'Planning_zones'!$G$5:$G$154,"&lt;="&amp;$H54,'Planning_zones'!$H$5:$H$154,"&gt;="&amp;$G54)&gt;0,"CONFLIT ZONE","OK")),"ZONE INTROUVABLE"))))</f>
        <v/>
      </c>
      <c r="R54" s="25">
        <f>IF($A54="","",IF(OR($F54="",$G54="",$H54=""),"",IF($K54="Annulé","OK",IF(SUMPRODUCT(('Planning_zones'!$A$5:$A$154&lt;&gt;"")*('Planning_zones'!$A$5:$A$154&lt;&gt;$A54)*('Planning_zones'!$F$5:$F$154=$F54)*('Planning_zones'!$K$5:$K$154&lt;&gt;"Annulé")*('Planning_zones'!$G$5:$G$154&lt;&gt;"")*('Planning_zones'!$H$5:$H$154&lt;&gt;"")*('Planning_zones'!$G$5:$G$154&lt;=$H54)*('Planning_zones'!$H$5:$H$154&gt;=$G54))&gt;0,"ÉQUIPE DÉJÀ MOBILISÉE","OK"))))</f>
        <v/>
      </c>
      <c r="S54" s="25">
        <f>IF($A54="","",IF($N54="","",IFERROR(IF(_xlfn.XLOOKUP($N54,'Planning_zones'!$A$5:$A$154,'Planning_zones'!$H$5:$H$154)&lt;$G54,"OK","PRÉDÉCESSEUR NON TERMINÉ"),"PRÉDÉCESSEUR INTROUVABLE")))</f>
        <v/>
      </c>
      <c r="T54" s="25">
        <f>IF($A54="","",IF(OR($B54="",$G54="",$H54=""),"",IFERROR(IF(AND($G54&gt;=_xlfn.XLOOKUP($B54,'Paramètres'!$A$8:$A$107,'Paramètres'!$D$8:$D$107),$H54&lt;=_xlfn.XLOOKUP($B54,'Paramètres'!$A$8:$A$107,'Paramètres'!$E$8:$E$107)),"OK","HORS DISPONIBILITÉ"),"ZONE INTROUVABLE")))</f>
        <v/>
      </c>
      <c r="U54" s="19" t="n"/>
    </row>
    <row r="55" ht="22" customHeight="1">
      <c r="A55" s="18" t="n"/>
      <c r="B55" s="18" t="n"/>
      <c r="C55" s="20" t="n"/>
      <c r="D55" s="19" t="n"/>
      <c r="E55" s="18" t="n"/>
      <c r="F55" s="18" t="n"/>
      <c r="G55" s="21" t="n"/>
      <c r="H55" s="21" t="n"/>
      <c r="I55" s="22">
        <f>IF($A55="","",IF(OR($G55="",$H55=""),"",IFERROR(NETWORKDAYS($G55,$H55,'Paramètres'!$P$8:$P$107),"")))</f>
        <v/>
      </c>
      <c r="J55" s="23" t="n"/>
      <c r="K55" s="20" t="n"/>
      <c r="L55" s="20" t="n"/>
      <c r="M55" s="20" t="n"/>
      <c r="N55" s="18" t="n"/>
      <c r="O55" s="24">
        <f>IF($A55="","",IF(OR($B55="",$C55=""),"",MAX(IFERROR(_xlfn.XLOOKUP($B55,'Paramètres'!$A$8:$A$107,'Paramètres'!$D$8:$D$107),0),IFERROR(_xlfn.MAXIFS('Planning_zones'!$H$5:$H$154,'Planning_zones'!$B$5:$B$154,$B55,'Planning_zones'!$C$5:$C$154,"&lt;"&amp;$C55,'Planning_zones'!$K$5:$K$154,"&lt;&gt;Annulé")+1,0))))</f>
        <v/>
      </c>
      <c r="P55" s="25">
        <f>IF($A55="","",IF(OR($G55="",$H55=""),"INCOMPLET",IF($H55&lt;$G55,"DATES INVALIDES","OK")))</f>
        <v/>
      </c>
      <c r="Q55" s="25">
        <f>IF($A55="","",IF(OR($B55="",$G55="",$H55=""),"",IF($K55="Annulé","OK",IFERROR(IF(OR($M55="Oui",_xlfn.XLOOKUP($B55,'Paramètres'!$A$8:$A$107,'Paramètres'!$F$8:$F$107)="Non"),IF(COUNTIFS('Planning_zones'!$A$5:$A$154,"&lt;&gt;",'Planning_zones'!$A$5:$A$154,"&lt;&gt;"&amp;$A55,'Planning_zones'!$B$5:$B$154,$B55,'Planning_zones'!$K$5:$K$154,"&lt;&gt;Annulé",'Planning_zones'!$G$5:$G$154,"&lt;="&amp;$H55,'Planning_zones'!$H$5:$H$154,"&gt;="&amp;$G55)&gt;0,"CONFLIT ZONE","OK"),IF(COUNTIFS('Planning_zones'!$A$5:$A$154,"&lt;&gt;",'Planning_zones'!$A$5:$A$154,"&lt;&gt;"&amp;$A55,'Planning_zones'!$B$5:$B$154,$B55,'Planning_zones'!$K$5:$K$154,"&lt;&gt;Annulé",'Planning_zones'!$M$5:$M$154,"Oui",'Planning_zones'!$G$5:$G$154,"&lt;="&amp;$H55,'Planning_zones'!$H$5:$H$154,"&gt;="&amp;$G55)&gt;0,"CONFLIT ZONE","OK")),"ZONE INTROUVABLE"))))</f>
        <v/>
      </c>
      <c r="R55" s="25">
        <f>IF($A55="","",IF(OR($F55="",$G55="",$H55=""),"",IF($K55="Annulé","OK",IF(SUMPRODUCT(('Planning_zones'!$A$5:$A$154&lt;&gt;"")*('Planning_zones'!$A$5:$A$154&lt;&gt;$A55)*('Planning_zones'!$F$5:$F$154=$F55)*('Planning_zones'!$K$5:$K$154&lt;&gt;"Annulé")*('Planning_zones'!$G$5:$G$154&lt;&gt;"")*('Planning_zones'!$H$5:$H$154&lt;&gt;"")*('Planning_zones'!$G$5:$G$154&lt;=$H55)*('Planning_zones'!$H$5:$H$154&gt;=$G55))&gt;0,"ÉQUIPE DÉJÀ MOBILISÉE","OK"))))</f>
        <v/>
      </c>
      <c r="S55" s="25">
        <f>IF($A55="","",IF($N55="","",IFERROR(IF(_xlfn.XLOOKUP($N55,'Planning_zones'!$A$5:$A$154,'Planning_zones'!$H$5:$H$154)&lt;$G55,"OK","PRÉDÉCESSEUR NON TERMINÉ"),"PRÉDÉCESSEUR INTROUVABLE")))</f>
        <v/>
      </c>
      <c r="T55" s="25">
        <f>IF($A55="","",IF(OR($B55="",$G55="",$H55=""),"",IFERROR(IF(AND($G55&gt;=_xlfn.XLOOKUP($B55,'Paramètres'!$A$8:$A$107,'Paramètres'!$D$8:$D$107),$H55&lt;=_xlfn.XLOOKUP($B55,'Paramètres'!$A$8:$A$107,'Paramètres'!$E$8:$E$107)),"OK","HORS DISPONIBILITÉ"),"ZONE INTROUVABLE")))</f>
        <v/>
      </c>
      <c r="U55" s="19" t="n"/>
    </row>
    <row r="56" ht="22" customHeight="1">
      <c r="A56" s="18" t="n"/>
      <c r="B56" s="18" t="n"/>
      <c r="C56" s="20" t="n"/>
      <c r="D56" s="19" t="n"/>
      <c r="E56" s="18" t="n"/>
      <c r="F56" s="18" t="n"/>
      <c r="G56" s="21" t="n"/>
      <c r="H56" s="21" t="n"/>
      <c r="I56" s="22">
        <f>IF($A56="","",IF(OR($G56="",$H56=""),"",IFERROR(NETWORKDAYS($G56,$H56,'Paramètres'!$P$8:$P$107),"")))</f>
        <v/>
      </c>
      <c r="J56" s="23" t="n"/>
      <c r="K56" s="20" t="n"/>
      <c r="L56" s="20" t="n"/>
      <c r="M56" s="20" t="n"/>
      <c r="N56" s="18" t="n"/>
      <c r="O56" s="24">
        <f>IF($A56="","",IF(OR($B56="",$C56=""),"",MAX(IFERROR(_xlfn.XLOOKUP($B56,'Paramètres'!$A$8:$A$107,'Paramètres'!$D$8:$D$107),0),IFERROR(_xlfn.MAXIFS('Planning_zones'!$H$5:$H$154,'Planning_zones'!$B$5:$B$154,$B56,'Planning_zones'!$C$5:$C$154,"&lt;"&amp;$C56,'Planning_zones'!$K$5:$K$154,"&lt;&gt;Annulé")+1,0))))</f>
        <v/>
      </c>
      <c r="P56" s="25">
        <f>IF($A56="","",IF(OR($G56="",$H56=""),"INCOMPLET",IF($H56&lt;$G56,"DATES INVALIDES","OK")))</f>
        <v/>
      </c>
      <c r="Q56" s="25">
        <f>IF($A56="","",IF(OR($B56="",$G56="",$H56=""),"",IF($K56="Annulé","OK",IFERROR(IF(OR($M56="Oui",_xlfn.XLOOKUP($B56,'Paramètres'!$A$8:$A$107,'Paramètres'!$F$8:$F$107)="Non"),IF(COUNTIFS('Planning_zones'!$A$5:$A$154,"&lt;&gt;",'Planning_zones'!$A$5:$A$154,"&lt;&gt;"&amp;$A56,'Planning_zones'!$B$5:$B$154,$B56,'Planning_zones'!$K$5:$K$154,"&lt;&gt;Annulé",'Planning_zones'!$G$5:$G$154,"&lt;="&amp;$H56,'Planning_zones'!$H$5:$H$154,"&gt;="&amp;$G56)&gt;0,"CONFLIT ZONE","OK"),IF(COUNTIFS('Planning_zones'!$A$5:$A$154,"&lt;&gt;",'Planning_zones'!$A$5:$A$154,"&lt;&gt;"&amp;$A56,'Planning_zones'!$B$5:$B$154,$B56,'Planning_zones'!$K$5:$K$154,"&lt;&gt;Annulé",'Planning_zones'!$M$5:$M$154,"Oui",'Planning_zones'!$G$5:$G$154,"&lt;="&amp;$H56,'Planning_zones'!$H$5:$H$154,"&gt;="&amp;$G56)&gt;0,"CONFLIT ZONE","OK")),"ZONE INTROUVABLE"))))</f>
        <v/>
      </c>
      <c r="R56" s="25">
        <f>IF($A56="","",IF(OR($F56="",$G56="",$H56=""),"",IF($K56="Annulé","OK",IF(SUMPRODUCT(('Planning_zones'!$A$5:$A$154&lt;&gt;"")*('Planning_zones'!$A$5:$A$154&lt;&gt;$A56)*('Planning_zones'!$F$5:$F$154=$F56)*('Planning_zones'!$K$5:$K$154&lt;&gt;"Annulé")*('Planning_zones'!$G$5:$G$154&lt;&gt;"")*('Planning_zones'!$H$5:$H$154&lt;&gt;"")*('Planning_zones'!$G$5:$G$154&lt;=$H56)*('Planning_zones'!$H$5:$H$154&gt;=$G56))&gt;0,"ÉQUIPE DÉJÀ MOBILISÉE","OK"))))</f>
        <v/>
      </c>
      <c r="S56" s="25">
        <f>IF($A56="","",IF($N56="","",IFERROR(IF(_xlfn.XLOOKUP($N56,'Planning_zones'!$A$5:$A$154,'Planning_zones'!$H$5:$H$154)&lt;$G56,"OK","PRÉDÉCESSEUR NON TERMINÉ"),"PRÉDÉCESSEUR INTROUVABLE")))</f>
        <v/>
      </c>
      <c r="T56" s="25">
        <f>IF($A56="","",IF(OR($B56="",$G56="",$H56=""),"",IFERROR(IF(AND($G56&gt;=_xlfn.XLOOKUP($B56,'Paramètres'!$A$8:$A$107,'Paramètres'!$D$8:$D$107),$H56&lt;=_xlfn.XLOOKUP($B56,'Paramètres'!$A$8:$A$107,'Paramètres'!$E$8:$E$107)),"OK","HORS DISPONIBILITÉ"),"ZONE INTROUVABLE")))</f>
        <v/>
      </c>
      <c r="U56" s="19" t="n"/>
    </row>
    <row r="57" ht="22" customHeight="1">
      <c r="A57" s="18" t="n"/>
      <c r="B57" s="18" t="n"/>
      <c r="C57" s="20" t="n"/>
      <c r="D57" s="19" t="n"/>
      <c r="E57" s="18" t="n"/>
      <c r="F57" s="18" t="n"/>
      <c r="G57" s="21" t="n"/>
      <c r="H57" s="21" t="n"/>
      <c r="I57" s="22">
        <f>IF($A57="","",IF(OR($G57="",$H57=""),"",IFERROR(NETWORKDAYS($G57,$H57,'Paramètres'!$P$8:$P$107),"")))</f>
        <v/>
      </c>
      <c r="J57" s="23" t="n"/>
      <c r="K57" s="20" t="n"/>
      <c r="L57" s="20" t="n"/>
      <c r="M57" s="20" t="n"/>
      <c r="N57" s="18" t="n"/>
      <c r="O57" s="24">
        <f>IF($A57="","",IF(OR($B57="",$C57=""),"",MAX(IFERROR(_xlfn.XLOOKUP($B57,'Paramètres'!$A$8:$A$107,'Paramètres'!$D$8:$D$107),0),IFERROR(_xlfn.MAXIFS('Planning_zones'!$H$5:$H$154,'Planning_zones'!$B$5:$B$154,$B57,'Planning_zones'!$C$5:$C$154,"&lt;"&amp;$C57,'Planning_zones'!$K$5:$K$154,"&lt;&gt;Annulé")+1,0))))</f>
        <v/>
      </c>
      <c r="P57" s="25">
        <f>IF($A57="","",IF(OR($G57="",$H57=""),"INCOMPLET",IF($H57&lt;$G57,"DATES INVALIDES","OK")))</f>
        <v/>
      </c>
      <c r="Q57" s="25">
        <f>IF($A57="","",IF(OR($B57="",$G57="",$H57=""),"",IF($K57="Annulé","OK",IFERROR(IF(OR($M57="Oui",_xlfn.XLOOKUP($B57,'Paramètres'!$A$8:$A$107,'Paramètres'!$F$8:$F$107)="Non"),IF(COUNTIFS('Planning_zones'!$A$5:$A$154,"&lt;&gt;",'Planning_zones'!$A$5:$A$154,"&lt;&gt;"&amp;$A57,'Planning_zones'!$B$5:$B$154,$B57,'Planning_zones'!$K$5:$K$154,"&lt;&gt;Annulé",'Planning_zones'!$G$5:$G$154,"&lt;="&amp;$H57,'Planning_zones'!$H$5:$H$154,"&gt;="&amp;$G57)&gt;0,"CONFLIT ZONE","OK"),IF(COUNTIFS('Planning_zones'!$A$5:$A$154,"&lt;&gt;",'Planning_zones'!$A$5:$A$154,"&lt;&gt;"&amp;$A57,'Planning_zones'!$B$5:$B$154,$B57,'Planning_zones'!$K$5:$K$154,"&lt;&gt;Annulé",'Planning_zones'!$M$5:$M$154,"Oui",'Planning_zones'!$G$5:$G$154,"&lt;="&amp;$H57,'Planning_zones'!$H$5:$H$154,"&gt;="&amp;$G57)&gt;0,"CONFLIT ZONE","OK")),"ZONE INTROUVABLE"))))</f>
        <v/>
      </c>
      <c r="R57" s="25">
        <f>IF($A57="","",IF(OR($F57="",$G57="",$H57=""),"",IF($K57="Annulé","OK",IF(SUMPRODUCT(('Planning_zones'!$A$5:$A$154&lt;&gt;"")*('Planning_zones'!$A$5:$A$154&lt;&gt;$A57)*('Planning_zones'!$F$5:$F$154=$F57)*('Planning_zones'!$K$5:$K$154&lt;&gt;"Annulé")*('Planning_zones'!$G$5:$G$154&lt;&gt;"")*('Planning_zones'!$H$5:$H$154&lt;&gt;"")*('Planning_zones'!$G$5:$G$154&lt;=$H57)*('Planning_zones'!$H$5:$H$154&gt;=$G57))&gt;0,"ÉQUIPE DÉJÀ MOBILISÉE","OK"))))</f>
        <v/>
      </c>
      <c r="S57" s="25">
        <f>IF($A57="","",IF($N57="","",IFERROR(IF(_xlfn.XLOOKUP($N57,'Planning_zones'!$A$5:$A$154,'Planning_zones'!$H$5:$H$154)&lt;$G57,"OK","PRÉDÉCESSEUR NON TERMINÉ"),"PRÉDÉCESSEUR INTROUVABLE")))</f>
        <v/>
      </c>
      <c r="T57" s="25">
        <f>IF($A57="","",IF(OR($B57="",$G57="",$H57=""),"",IFERROR(IF(AND($G57&gt;=_xlfn.XLOOKUP($B57,'Paramètres'!$A$8:$A$107,'Paramètres'!$D$8:$D$107),$H57&lt;=_xlfn.XLOOKUP($B57,'Paramètres'!$A$8:$A$107,'Paramètres'!$E$8:$E$107)),"OK","HORS DISPONIBILITÉ"),"ZONE INTROUVABLE")))</f>
        <v/>
      </c>
      <c r="U57" s="19" t="n"/>
    </row>
    <row r="58" ht="22" customHeight="1">
      <c r="A58" s="18" t="n"/>
      <c r="B58" s="18" t="n"/>
      <c r="C58" s="20" t="n"/>
      <c r="D58" s="19" t="n"/>
      <c r="E58" s="18" t="n"/>
      <c r="F58" s="18" t="n"/>
      <c r="G58" s="21" t="n"/>
      <c r="H58" s="21" t="n"/>
      <c r="I58" s="22">
        <f>IF($A58="","",IF(OR($G58="",$H58=""),"",IFERROR(NETWORKDAYS($G58,$H58,'Paramètres'!$P$8:$P$107),"")))</f>
        <v/>
      </c>
      <c r="J58" s="23" t="n"/>
      <c r="K58" s="20" t="n"/>
      <c r="L58" s="20" t="n"/>
      <c r="M58" s="20" t="n"/>
      <c r="N58" s="18" t="n"/>
      <c r="O58" s="24">
        <f>IF($A58="","",IF(OR($B58="",$C58=""),"",MAX(IFERROR(_xlfn.XLOOKUP($B58,'Paramètres'!$A$8:$A$107,'Paramètres'!$D$8:$D$107),0),IFERROR(_xlfn.MAXIFS('Planning_zones'!$H$5:$H$154,'Planning_zones'!$B$5:$B$154,$B58,'Planning_zones'!$C$5:$C$154,"&lt;"&amp;$C58,'Planning_zones'!$K$5:$K$154,"&lt;&gt;Annulé")+1,0))))</f>
        <v/>
      </c>
      <c r="P58" s="25">
        <f>IF($A58="","",IF(OR($G58="",$H58=""),"INCOMPLET",IF($H58&lt;$G58,"DATES INVALIDES","OK")))</f>
        <v/>
      </c>
      <c r="Q58" s="25">
        <f>IF($A58="","",IF(OR($B58="",$G58="",$H58=""),"",IF($K58="Annulé","OK",IFERROR(IF(OR($M58="Oui",_xlfn.XLOOKUP($B58,'Paramètres'!$A$8:$A$107,'Paramètres'!$F$8:$F$107)="Non"),IF(COUNTIFS('Planning_zones'!$A$5:$A$154,"&lt;&gt;",'Planning_zones'!$A$5:$A$154,"&lt;&gt;"&amp;$A58,'Planning_zones'!$B$5:$B$154,$B58,'Planning_zones'!$K$5:$K$154,"&lt;&gt;Annulé",'Planning_zones'!$G$5:$G$154,"&lt;="&amp;$H58,'Planning_zones'!$H$5:$H$154,"&gt;="&amp;$G58)&gt;0,"CONFLIT ZONE","OK"),IF(COUNTIFS('Planning_zones'!$A$5:$A$154,"&lt;&gt;",'Planning_zones'!$A$5:$A$154,"&lt;&gt;"&amp;$A58,'Planning_zones'!$B$5:$B$154,$B58,'Planning_zones'!$K$5:$K$154,"&lt;&gt;Annulé",'Planning_zones'!$M$5:$M$154,"Oui",'Planning_zones'!$G$5:$G$154,"&lt;="&amp;$H58,'Planning_zones'!$H$5:$H$154,"&gt;="&amp;$G58)&gt;0,"CONFLIT ZONE","OK")),"ZONE INTROUVABLE"))))</f>
        <v/>
      </c>
      <c r="R58" s="25">
        <f>IF($A58="","",IF(OR($F58="",$G58="",$H58=""),"",IF($K58="Annulé","OK",IF(SUMPRODUCT(('Planning_zones'!$A$5:$A$154&lt;&gt;"")*('Planning_zones'!$A$5:$A$154&lt;&gt;$A58)*('Planning_zones'!$F$5:$F$154=$F58)*('Planning_zones'!$K$5:$K$154&lt;&gt;"Annulé")*('Planning_zones'!$G$5:$G$154&lt;&gt;"")*('Planning_zones'!$H$5:$H$154&lt;&gt;"")*('Planning_zones'!$G$5:$G$154&lt;=$H58)*('Planning_zones'!$H$5:$H$154&gt;=$G58))&gt;0,"ÉQUIPE DÉJÀ MOBILISÉE","OK"))))</f>
        <v/>
      </c>
      <c r="S58" s="25">
        <f>IF($A58="","",IF($N58="","",IFERROR(IF(_xlfn.XLOOKUP($N58,'Planning_zones'!$A$5:$A$154,'Planning_zones'!$H$5:$H$154)&lt;$G58,"OK","PRÉDÉCESSEUR NON TERMINÉ"),"PRÉDÉCESSEUR INTROUVABLE")))</f>
        <v/>
      </c>
      <c r="T58" s="25">
        <f>IF($A58="","",IF(OR($B58="",$G58="",$H58=""),"",IFERROR(IF(AND($G58&gt;=_xlfn.XLOOKUP($B58,'Paramètres'!$A$8:$A$107,'Paramètres'!$D$8:$D$107),$H58&lt;=_xlfn.XLOOKUP($B58,'Paramètres'!$A$8:$A$107,'Paramètres'!$E$8:$E$107)),"OK","HORS DISPONIBILITÉ"),"ZONE INTROUVABLE")))</f>
        <v/>
      </c>
      <c r="U58" s="19" t="n"/>
    </row>
    <row r="59" ht="22" customHeight="1">
      <c r="A59" s="18" t="n"/>
      <c r="B59" s="18" t="n"/>
      <c r="C59" s="20" t="n"/>
      <c r="D59" s="19" t="n"/>
      <c r="E59" s="18" t="n"/>
      <c r="F59" s="18" t="n"/>
      <c r="G59" s="21" t="n"/>
      <c r="H59" s="21" t="n"/>
      <c r="I59" s="22">
        <f>IF($A59="","",IF(OR($G59="",$H59=""),"",IFERROR(NETWORKDAYS($G59,$H59,'Paramètres'!$P$8:$P$107),"")))</f>
        <v/>
      </c>
      <c r="J59" s="23" t="n"/>
      <c r="K59" s="20" t="n"/>
      <c r="L59" s="20" t="n"/>
      <c r="M59" s="20" t="n"/>
      <c r="N59" s="18" t="n"/>
      <c r="O59" s="24">
        <f>IF($A59="","",IF(OR($B59="",$C59=""),"",MAX(IFERROR(_xlfn.XLOOKUP($B59,'Paramètres'!$A$8:$A$107,'Paramètres'!$D$8:$D$107),0),IFERROR(_xlfn.MAXIFS('Planning_zones'!$H$5:$H$154,'Planning_zones'!$B$5:$B$154,$B59,'Planning_zones'!$C$5:$C$154,"&lt;"&amp;$C59,'Planning_zones'!$K$5:$K$154,"&lt;&gt;Annulé")+1,0))))</f>
        <v/>
      </c>
      <c r="P59" s="25">
        <f>IF($A59="","",IF(OR($G59="",$H59=""),"INCOMPLET",IF($H59&lt;$G59,"DATES INVALIDES","OK")))</f>
        <v/>
      </c>
      <c r="Q59" s="25">
        <f>IF($A59="","",IF(OR($B59="",$G59="",$H59=""),"",IF($K59="Annulé","OK",IFERROR(IF(OR($M59="Oui",_xlfn.XLOOKUP($B59,'Paramètres'!$A$8:$A$107,'Paramètres'!$F$8:$F$107)="Non"),IF(COUNTIFS('Planning_zones'!$A$5:$A$154,"&lt;&gt;",'Planning_zones'!$A$5:$A$154,"&lt;&gt;"&amp;$A59,'Planning_zones'!$B$5:$B$154,$B59,'Planning_zones'!$K$5:$K$154,"&lt;&gt;Annulé",'Planning_zones'!$G$5:$G$154,"&lt;="&amp;$H59,'Planning_zones'!$H$5:$H$154,"&gt;="&amp;$G59)&gt;0,"CONFLIT ZONE","OK"),IF(COUNTIFS('Planning_zones'!$A$5:$A$154,"&lt;&gt;",'Planning_zones'!$A$5:$A$154,"&lt;&gt;"&amp;$A59,'Planning_zones'!$B$5:$B$154,$B59,'Planning_zones'!$K$5:$K$154,"&lt;&gt;Annulé",'Planning_zones'!$M$5:$M$154,"Oui",'Planning_zones'!$G$5:$G$154,"&lt;="&amp;$H59,'Planning_zones'!$H$5:$H$154,"&gt;="&amp;$G59)&gt;0,"CONFLIT ZONE","OK")),"ZONE INTROUVABLE"))))</f>
        <v/>
      </c>
      <c r="R59" s="25">
        <f>IF($A59="","",IF(OR($F59="",$G59="",$H59=""),"",IF($K59="Annulé","OK",IF(SUMPRODUCT(('Planning_zones'!$A$5:$A$154&lt;&gt;"")*('Planning_zones'!$A$5:$A$154&lt;&gt;$A59)*('Planning_zones'!$F$5:$F$154=$F59)*('Planning_zones'!$K$5:$K$154&lt;&gt;"Annulé")*('Planning_zones'!$G$5:$G$154&lt;&gt;"")*('Planning_zones'!$H$5:$H$154&lt;&gt;"")*('Planning_zones'!$G$5:$G$154&lt;=$H59)*('Planning_zones'!$H$5:$H$154&gt;=$G59))&gt;0,"ÉQUIPE DÉJÀ MOBILISÉE","OK"))))</f>
        <v/>
      </c>
      <c r="S59" s="25">
        <f>IF($A59="","",IF($N59="","",IFERROR(IF(_xlfn.XLOOKUP($N59,'Planning_zones'!$A$5:$A$154,'Planning_zones'!$H$5:$H$154)&lt;$G59,"OK","PRÉDÉCESSEUR NON TERMINÉ"),"PRÉDÉCESSEUR INTROUVABLE")))</f>
        <v/>
      </c>
      <c r="T59" s="25">
        <f>IF($A59="","",IF(OR($B59="",$G59="",$H59=""),"",IFERROR(IF(AND($G59&gt;=_xlfn.XLOOKUP($B59,'Paramètres'!$A$8:$A$107,'Paramètres'!$D$8:$D$107),$H59&lt;=_xlfn.XLOOKUP($B59,'Paramètres'!$A$8:$A$107,'Paramètres'!$E$8:$E$107)),"OK","HORS DISPONIBILITÉ"),"ZONE INTROUVABLE")))</f>
        <v/>
      </c>
      <c r="U59" s="19" t="n"/>
    </row>
    <row r="60" ht="22" customHeight="1">
      <c r="A60" s="18" t="n"/>
      <c r="B60" s="18" t="n"/>
      <c r="C60" s="20" t="n"/>
      <c r="D60" s="19" t="n"/>
      <c r="E60" s="18" t="n"/>
      <c r="F60" s="18" t="n"/>
      <c r="G60" s="21" t="n"/>
      <c r="H60" s="21" t="n"/>
      <c r="I60" s="22">
        <f>IF($A60="","",IF(OR($G60="",$H60=""),"",IFERROR(NETWORKDAYS($G60,$H60,'Paramètres'!$P$8:$P$107),"")))</f>
        <v/>
      </c>
      <c r="J60" s="23" t="n"/>
      <c r="K60" s="20" t="n"/>
      <c r="L60" s="20" t="n"/>
      <c r="M60" s="20" t="n"/>
      <c r="N60" s="18" t="n"/>
      <c r="O60" s="24">
        <f>IF($A60="","",IF(OR($B60="",$C60=""),"",MAX(IFERROR(_xlfn.XLOOKUP($B60,'Paramètres'!$A$8:$A$107,'Paramètres'!$D$8:$D$107),0),IFERROR(_xlfn.MAXIFS('Planning_zones'!$H$5:$H$154,'Planning_zones'!$B$5:$B$154,$B60,'Planning_zones'!$C$5:$C$154,"&lt;"&amp;$C60,'Planning_zones'!$K$5:$K$154,"&lt;&gt;Annulé")+1,0))))</f>
        <v/>
      </c>
      <c r="P60" s="25">
        <f>IF($A60="","",IF(OR($G60="",$H60=""),"INCOMPLET",IF($H60&lt;$G60,"DATES INVALIDES","OK")))</f>
        <v/>
      </c>
      <c r="Q60" s="25">
        <f>IF($A60="","",IF(OR($B60="",$G60="",$H60=""),"",IF($K60="Annulé","OK",IFERROR(IF(OR($M60="Oui",_xlfn.XLOOKUP($B60,'Paramètres'!$A$8:$A$107,'Paramètres'!$F$8:$F$107)="Non"),IF(COUNTIFS('Planning_zones'!$A$5:$A$154,"&lt;&gt;",'Planning_zones'!$A$5:$A$154,"&lt;&gt;"&amp;$A60,'Planning_zones'!$B$5:$B$154,$B60,'Planning_zones'!$K$5:$K$154,"&lt;&gt;Annulé",'Planning_zones'!$G$5:$G$154,"&lt;="&amp;$H60,'Planning_zones'!$H$5:$H$154,"&gt;="&amp;$G60)&gt;0,"CONFLIT ZONE","OK"),IF(COUNTIFS('Planning_zones'!$A$5:$A$154,"&lt;&gt;",'Planning_zones'!$A$5:$A$154,"&lt;&gt;"&amp;$A60,'Planning_zones'!$B$5:$B$154,$B60,'Planning_zones'!$K$5:$K$154,"&lt;&gt;Annulé",'Planning_zones'!$M$5:$M$154,"Oui",'Planning_zones'!$G$5:$G$154,"&lt;="&amp;$H60,'Planning_zones'!$H$5:$H$154,"&gt;="&amp;$G60)&gt;0,"CONFLIT ZONE","OK")),"ZONE INTROUVABLE"))))</f>
        <v/>
      </c>
      <c r="R60" s="25">
        <f>IF($A60="","",IF(OR($F60="",$G60="",$H60=""),"",IF($K60="Annulé","OK",IF(SUMPRODUCT(('Planning_zones'!$A$5:$A$154&lt;&gt;"")*('Planning_zones'!$A$5:$A$154&lt;&gt;$A60)*('Planning_zones'!$F$5:$F$154=$F60)*('Planning_zones'!$K$5:$K$154&lt;&gt;"Annulé")*('Planning_zones'!$G$5:$G$154&lt;&gt;"")*('Planning_zones'!$H$5:$H$154&lt;&gt;"")*('Planning_zones'!$G$5:$G$154&lt;=$H60)*('Planning_zones'!$H$5:$H$154&gt;=$G60))&gt;0,"ÉQUIPE DÉJÀ MOBILISÉE","OK"))))</f>
        <v/>
      </c>
      <c r="S60" s="25">
        <f>IF($A60="","",IF($N60="","",IFERROR(IF(_xlfn.XLOOKUP($N60,'Planning_zones'!$A$5:$A$154,'Planning_zones'!$H$5:$H$154)&lt;$G60,"OK","PRÉDÉCESSEUR NON TERMINÉ"),"PRÉDÉCESSEUR INTROUVABLE")))</f>
        <v/>
      </c>
      <c r="T60" s="25">
        <f>IF($A60="","",IF(OR($B60="",$G60="",$H60=""),"",IFERROR(IF(AND($G60&gt;=_xlfn.XLOOKUP($B60,'Paramètres'!$A$8:$A$107,'Paramètres'!$D$8:$D$107),$H60&lt;=_xlfn.XLOOKUP($B60,'Paramètres'!$A$8:$A$107,'Paramètres'!$E$8:$E$107)),"OK","HORS DISPONIBILITÉ"),"ZONE INTROUVABLE")))</f>
        <v/>
      </c>
      <c r="U60" s="19" t="n"/>
    </row>
    <row r="61" ht="22" customHeight="1">
      <c r="A61" s="18" t="n"/>
      <c r="B61" s="18" t="n"/>
      <c r="C61" s="20" t="n"/>
      <c r="D61" s="19" t="n"/>
      <c r="E61" s="18" t="n"/>
      <c r="F61" s="18" t="n"/>
      <c r="G61" s="21" t="n"/>
      <c r="H61" s="21" t="n"/>
      <c r="I61" s="22">
        <f>IF($A61="","",IF(OR($G61="",$H61=""),"",IFERROR(NETWORKDAYS($G61,$H61,'Paramètres'!$P$8:$P$107),"")))</f>
        <v/>
      </c>
      <c r="J61" s="23" t="n"/>
      <c r="K61" s="20" t="n"/>
      <c r="L61" s="20" t="n"/>
      <c r="M61" s="20" t="n"/>
      <c r="N61" s="18" t="n"/>
      <c r="O61" s="24">
        <f>IF($A61="","",IF(OR($B61="",$C61=""),"",MAX(IFERROR(_xlfn.XLOOKUP($B61,'Paramètres'!$A$8:$A$107,'Paramètres'!$D$8:$D$107),0),IFERROR(_xlfn.MAXIFS('Planning_zones'!$H$5:$H$154,'Planning_zones'!$B$5:$B$154,$B61,'Planning_zones'!$C$5:$C$154,"&lt;"&amp;$C61,'Planning_zones'!$K$5:$K$154,"&lt;&gt;Annulé")+1,0))))</f>
        <v/>
      </c>
      <c r="P61" s="25">
        <f>IF($A61="","",IF(OR($G61="",$H61=""),"INCOMPLET",IF($H61&lt;$G61,"DATES INVALIDES","OK")))</f>
        <v/>
      </c>
      <c r="Q61" s="25">
        <f>IF($A61="","",IF(OR($B61="",$G61="",$H61=""),"",IF($K61="Annulé","OK",IFERROR(IF(OR($M61="Oui",_xlfn.XLOOKUP($B61,'Paramètres'!$A$8:$A$107,'Paramètres'!$F$8:$F$107)="Non"),IF(COUNTIFS('Planning_zones'!$A$5:$A$154,"&lt;&gt;",'Planning_zones'!$A$5:$A$154,"&lt;&gt;"&amp;$A61,'Planning_zones'!$B$5:$B$154,$B61,'Planning_zones'!$K$5:$K$154,"&lt;&gt;Annulé",'Planning_zones'!$G$5:$G$154,"&lt;="&amp;$H61,'Planning_zones'!$H$5:$H$154,"&gt;="&amp;$G61)&gt;0,"CONFLIT ZONE","OK"),IF(COUNTIFS('Planning_zones'!$A$5:$A$154,"&lt;&gt;",'Planning_zones'!$A$5:$A$154,"&lt;&gt;"&amp;$A61,'Planning_zones'!$B$5:$B$154,$B61,'Planning_zones'!$K$5:$K$154,"&lt;&gt;Annulé",'Planning_zones'!$M$5:$M$154,"Oui",'Planning_zones'!$G$5:$G$154,"&lt;="&amp;$H61,'Planning_zones'!$H$5:$H$154,"&gt;="&amp;$G61)&gt;0,"CONFLIT ZONE","OK")),"ZONE INTROUVABLE"))))</f>
        <v/>
      </c>
      <c r="R61" s="25">
        <f>IF($A61="","",IF(OR($F61="",$G61="",$H61=""),"",IF($K61="Annulé","OK",IF(SUMPRODUCT(('Planning_zones'!$A$5:$A$154&lt;&gt;"")*('Planning_zones'!$A$5:$A$154&lt;&gt;$A61)*('Planning_zones'!$F$5:$F$154=$F61)*('Planning_zones'!$K$5:$K$154&lt;&gt;"Annulé")*('Planning_zones'!$G$5:$G$154&lt;&gt;"")*('Planning_zones'!$H$5:$H$154&lt;&gt;"")*('Planning_zones'!$G$5:$G$154&lt;=$H61)*('Planning_zones'!$H$5:$H$154&gt;=$G61))&gt;0,"ÉQUIPE DÉJÀ MOBILISÉE","OK"))))</f>
        <v/>
      </c>
      <c r="S61" s="25">
        <f>IF($A61="","",IF($N61="","",IFERROR(IF(_xlfn.XLOOKUP($N61,'Planning_zones'!$A$5:$A$154,'Planning_zones'!$H$5:$H$154)&lt;$G61,"OK","PRÉDÉCESSEUR NON TERMINÉ"),"PRÉDÉCESSEUR INTROUVABLE")))</f>
        <v/>
      </c>
      <c r="T61" s="25">
        <f>IF($A61="","",IF(OR($B61="",$G61="",$H61=""),"",IFERROR(IF(AND($G61&gt;=_xlfn.XLOOKUP($B61,'Paramètres'!$A$8:$A$107,'Paramètres'!$D$8:$D$107),$H61&lt;=_xlfn.XLOOKUP($B61,'Paramètres'!$A$8:$A$107,'Paramètres'!$E$8:$E$107)),"OK","HORS DISPONIBILITÉ"),"ZONE INTROUVABLE")))</f>
        <v/>
      </c>
      <c r="U61" s="19" t="n"/>
    </row>
    <row r="62" ht="22" customHeight="1">
      <c r="A62" s="18" t="n"/>
      <c r="B62" s="18" t="n"/>
      <c r="C62" s="20" t="n"/>
      <c r="D62" s="19" t="n"/>
      <c r="E62" s="18" t="n"/>
      <c r="F62" s="18" t="n"/>
      <c r="G62" s="21" t="n"/>
      <c r="H62" s="21" t="n"/>
      <c r="I62" s="22">
        <f>IF($A62="","",IF(OR($G62="",$H62=""),"",IFERROR(NETWORKDAYS($G62,$H62,'Paramètres'!$P$8:$P$107),"")))</f>
        <v/>
      </c>
      <c r="J62" s="23" t="n"/>
      <c r="K62" s="20" t="n"/>
      <c r="L62" s="20" t="n"/>
      <c r="M62" s="20" t="n"/>
      <c r="N62" s="18" t="n"/>
      <c r="O62" s="24">
        <f>IF($A62="","",IF(OR($B62="",$C62=""),"",MAX(IFERROR(_xlfn.XLOOKUP($B62,'Paramètres'!$A$8:$A$107,'Paramètres'!$D$8:$D$107),0),IFERROR(_xlfn.MAXIFS('Planning_zones'!$H$5:$H$154,'Planning_zones'!$B$5:$B$154,$B62,'Planning_zones'!$C$5:$C$154,"&lt;"&amp;$C62,'Planning_zones'!$K$5:$K$154,"&lt;&gt;Annulé")+1,0))))</f>
        <v/>
      </c>
      <c r="P62" s="25">
        <f>IF($A62="","",IF(OR($G62="",$H62=""),"INCOMPLET",IF($H62&lt;$G62,"DATES INVALIDES","OK")))</f>
        <v/>
      </c>
      <c r="Q62" s="25">
        <f>IF($A62="","",IF(OR($B62="",$G62="",$H62=""),"",IF($K62="Annulé","OK",IFERROR(IF(OR($M62="Oui",_xlfn.XLOOKUP($B62,'Paramètres'!$A$8:$A$107,'Paramètres'!$F$8:$F$107)="Non"),IF(COUNTIFS('Planning_zones'!$A$5:$A$154,"&lt;&gt;",'Planning_zones'!$A$5:$A$154,"&lt;&gt;"&amp;$A62,'Planning_zones'!$B$5:$B$154,$B62,'Planning_zones'!$K$5:$K$154,"&lt;&gt;Annulé",'Planning_zones'!$G$5:$G$154,"&lt;="&amp;$H62,'Planning_zones'!$H$5:$H$154,"&gt;="&amp;$G62)&gt;0,"CONFLIT ZONE","OK"),IF(COUNTIFS('Planning_zones'!$A$5:$A$154,"&lt;&gt;",'Planning_zones'!$A$5:$A$154,"&lt;&gt;"&amp;$A62,'Planning_zones'!$B$5:$B$154,$B62,'Planning_zones'!$K$5:$K$154,"&lt;&gt;Annulé",'Planning_zones'!$M$5:$M$154,"Oui",'Planning_zones'!$G$5:$G$154,"&lt;="&amp;$H62,'Planning_zones'!$H$5:$H$154,"&gt;="&amp;$G62)&gt;0,"CONFLIT ZONE","OK")),"ZONE INTROUVABLE"))))</f>
        <v/>
      </c>
      <c r="R62" s="25">
        <f>IF($A62="","",IF(OR($F62="",$G62="",$H62=""),"",IF($K62="Annulé","OK",IF(SUMPRODUCT(('Planning_zones'!$A$5:$A$154&lt;&gt;"")*('Planning_zones'!$A$5:$A$154&lt;&gt;$A62)*('Planning_zones'!$F$5:$F$154=$F62)*('Planning_zones'!$K$5:$K$154&lt;&gt;"Annulé")*('Planning_zones'!$G$5:$G$154&lt;&gt;"")*('Planning_zones'!$H$5:$H$154&lt;&gt;"")*('Planning_zones'!$G$5:$G$154&lt;=$H62)*('Planning_zones'!$H$5:$H$154&gt;=$G62))&gt;0,"ÉQUIPE DÉJÀ MOBILISÉE","OK"))))</f>
        <v/>
      </c>
      <c r="S62" s="25">
        <f>IF($A62="","",IF($N62="","",IFERROR(IF(_xlfn.XLOOKUP($N62,'Planning_zones'!$A$5:$A$154,'Planning_zones'!$H$5:$H$154)&lt;$G62,"OK","PRÉDÉCESSEUR NON TERMINÉ"),"PRÉDÉCESSEUR INTROUVABLE")))</f>
        <v/>
      </c>
      <c r="T62" s="25">
        <f>IF($A62="","",IF(OR($B62="",$G62="",$H62=""),"",IFERROR(IF(AND($G62&gt;=_xlfn.XLOOKUP($B62,'Paramètres'!$A$8:$A$107,'Paramètres'!$D$8:$D$107),$H62&lt;=_xlfn.XLOOKUP($B62,'Paramètres'!$A$8:$A$107,'Paramètres'!$E$8:$E$107)),"OK","HORS DISPONIBILITÉ"),"ZONE INTROUVABLE")))</f>
        <v/>
      </c>
      <c r="U62" s="19" t="n"/>
    </row>
    <row r="63" ht="22" customHeight="1">
      <c r="A63" s="18" t="n"/>
      <c r="B63" s="18" t="n"/>
      <c r="C63" s="20" t="n"/>
      <c r="D63" s="19" t="n"/>
      <c r="E63" s="18" t="n"/>
      <c r="F63" s="18" t="n"/>
      <c r="G63" s="21" t="n"/>
      <c r="H63" s="21" t="n"/>
      <c r="I63" s="22">
        <f>IF($A63="","",IF(OR($G63="",$H63=""),"",IFERROR(NETWORKDAYS($G63,$H63,'Paramètres'!$P$8:$P$107),"")))</f>
        <v/>
      </c>
      <c r="J63" s="23" t="n"/>
      <c r="K63" s="20" t="n"/>
      <c r="L63" s="20" t="n"/>
      <c r="M63" s="20" t="n"/>
      <c r="N63" s="18" t="n"/>
      <c r="O63" s="24">
        <f>IF($A63="","",IF(OR($B63="",$C63=""),"",MAX(IFERROR(_xlfn.XLOOKUP($B63,'Paramètres'!$A$8:$A$107,'Paramètres'!$D$8:$D$107),0),IFERROR(_xlfn.MAXIFS('Planning_zones'!$H$5:$H$154,'Planning_zones'!$B$5:$B$154,$B63,'Planning_zones'!$C$5:$C$154,"&lt;"&amp;$C63,'Planning_zones'!$K$5:$K$154,"&lt;&gt;Annulé")+1,0))))</f>
        <v/>
      </c>
      <c r="P63" s="25">
        <f>IF($A63="","",IF(OR($G63="",$H63=""),"INCOMPLET",IF($H63&lt;$G63,"DATES INVALIDES","OK")))</f>
        <v/>
      </c>
      <c r="Q63" s="25">
        <f>IF($A63="","",IF(OR($B63="",$G63="",$H63=""),"",IF($K63="Annulé","OK",IFERROR(IF(OR($M63="Oui",_xlfn.XLOOKUP($B63,'Paramètres'!$A$8:$A$107,'Paramètres'!$F$8:$F$107)="Non"),IF(COUNTIFS('Planning_zones'!$A$5:$A$154,"&lt;&gt;",'Planning_zones'!$A$5:$A$154,"&lt;&gt;"&amp;$A63,'Planning_zones'!$B$5:$B$154,$B63,'Planning_zones'!$K$5:$K$154,"&lt;&gt;Annulé",'Planning_zones'!$G$5:$G$154,"&lt;="&amp;$H63,'Planning_zones'!$H$5:$H$154,"&gt;="&amp;$G63)&gt;0,"CONFLIT ZONE","OK"),IF(COUNTIFS('Planning_zones'!$A$5:$A$154,"&lt;&gt;",'Planning_zones'!$A$5:$A$154,"&lt;&gt;"&amp;$A63,'Planning_zones'!$B$5:$B$154,$B63,'Planning_zones'!$K$5:$K$154,"&lt;&gt;Annulé",'Planning_zones'!$M$5:$M$154,"Oui",'Planning_zones'!$G$5:$G$154,"&lt;="&amp;$H63,'Planning_zones'!$H$5:$H$154,"&gt;="&amp;$G63)&gt;0,"CONFLIT ZONE","OK")),"ZONE INTROUVABLE"))))</f>
        <v/>
      </c>
      <c r="R63" s="25">
        <f>IF($A63="","",IF(OR($F63="",$G63="",$H63=""),"",IF($K63="Annulé","OK",IF(SUMPRODUCT(('Planning_zones'!$A$5:$A$154&lt;&gt;"")*('Planning_zones'!$A$5:$A$154&lt;&gt;$A63)*('Planning_zones'!$F$5:$F$154=$F63)*('Planning_zones'!$K$5:$K$154&lt;&gt;"Annulé")*('Planning_zones'!$G$5:$G$154&lt;&gt;"")*('Planning_zones'!$H$5:$H$154&lt;&gt;"")*('Planning_zones'!$G$5:$G$154&lt;=$H63)*('Planning_zones'!$H$5:$H$154&gt;=$G63))&gt;0,"ÉQUIPE DÉJÀ MOBILISÉE","OK"))))</f>
        <v/>
      </c>
      <c r="S63" s="25">
        <f>IF($A63="","",IF($N63="","",IFERROR(IF(_xlfn.XLOOKUP($N63,'Planning_zones'!$A$5:$A$154,'Planning_zones'!$H$5:$H$154)&lt;$G63,"OK","PRÉDÉCESSEUR NON TERMINÉ"),"PRÉDÉCESSEUR INTROUVABLE")))</f>
        <v/>
      </c>
      <c r="T63" s="25">
        <f>IF($A63="","",IF(OR($B63="",$G63="",$H63=""),"",IFERROR(IF(AND($G63&gt;=_xlfn.XLOOKUP($B63,'Paramètres'!$A$8:$A$107,'Paramètres'!$D$8:$D$107),$H63&lt;=_xlfn.XLOOKUP($B63,'Paramètres'!$A$8:$A$107,'Paramètres'!$E$8:$E$107)),"OK","HORS DISPONIBILITÉ"),"ZONE INTROUVABLE")))</f>
        <v/>
      </c>
      <c r="U63" s="19" t="n"/>
    </row>
    <row r="64" ht="22" customHeight="1">
      <c r="A64" s="18" t="n"/>
      <c r="B64" s="18" t="n"/>
      <c r="C64" s="20" t="n"/>
      <c r="D64" s="19" t="n"/>
      <c r="E64" s="18" t="n"/>
      <c r="F64" s="18" t="n"/>
      <c r="G64" s="21" t="n"/>
      <c r="H64" s="21" t="n"/>
      <c r="I64" s="22">
        <f>IF($A64="","",IF(OR($G64="",$H64=""),"",IFERROR(NETWORKDAYS($G64,$H64,'Paramètres'!$P$8:$P$107),"")))</f>
        <v/>
      </c>
      <c r="J64" s="23" t="n"/>
      <c r="K64" s="20" t="n"/>
      <c r="L64" s="20" t="n"/>
      <c r="M64" s="20" t="n"/>
      <c r="N64" s="18" t="n"/>
      <c r="O64" s="24">
        <f>IF($A64="","",IF(OR($B64="",$C64=""),"",MAX(IFERROR(_xlfn.XLOOKUP($B64,'Paramètres'!$A$8:$A$107,'Paramètres'!$D$8:$D$107),0),IFERROR(_xlfn.MAXIFS('Planning_zones'!$H$5:$H$154,'Planning_zones'!$B$5:$B$154,$B64,'Planning_zones'!$C$5:$C$154,"&lt;"&amp;$C64,'Planning_zones'!$K$5:$K$154,"&lt;&gt;Annulé")+1,0))))</f>
        <v/>
      </c>
      <c r="P64" s="25">
        <f>IF($A64="","",IF(OR($G64="",$H64=""),"INCOMPLET",IF($H64&lt;$G64,"DATES INVALIDES","OK")))</f>
        <v/>
      </c>
      <c r="Q64" s="25">
        <f>IF($A64="","",IF(OR($B64="",$G64="",$H64=""),"",IF($K64="Annulé","OK",IFERROR(IF(OR($M64="Oui",_xlfn.XLOOKUP($B64,'Paramètres'!$A$8:$A$107,'Paramètres'!$F$8:$F$107)="Non"),IF(COUNTIFS('Planning_zones'!$A$5:$A$154,"&lt;&gt;",'Planning_zones'!$A$5:$A$154,"&lt;&gt;"&amp;$A64,'Planning_zones'!$B$5:$B$154,$B64,'Planning_zones'!$K$5:$K$154,"&lt;&gt;Annulé",'Planning_zones'!$G$5:$G$154,"&lt;="&amp;$H64,'Planning_zones'!$H$5:$H$154,"&gt;="&amp;$G64)&gt;0,"CONFLIT ZONE","OK"),IF(COUNTIFS('Planning_zones'!$A$5:$A$154,"&lt;&gt;",'Planning_zones'!$A$5:$A$154,"&lt;&gt;"&amp;$A64,'Planning_zones'!$B$5:$B$154,$B64,'Planning_zones'!$K$5:$K$154,"&lt;&gt;Annulé",'Planning_zones'!$M$5:$M$154,"Oui",'Planning_zones'!$G$5:$G$154,"&lt;="&amp;$H64,'Planning_zones'!$H$5:$H$154,"&gt;="&amp;$G64)&gt;0,"CONFLIT ZONE","OK")),"ZONE INTROUVABLE"))))</f>
        <v/>
      </c>
      <c r="R64" s="25">
        <f>IF($A64="","",IF(OR($F64="",$G64="",$H64=""),"",IF($K64="Annulé","OK",IF(SUMPRODUCT(('Planning_zones'!$A$5:$A$154&lt;&gt;"")*('Planning_zones'!$A$5:$A$154&lt;&gt;$A64)*('Planning_zones'!$F$5:$F$154=$F64)*('Planning_zones'!$K$5:$K$154&lt;&gt;"Annulé")*('Planning_zones'!$G$5:$G$154&lt;&gt;"")*('Planning_zones'!$H$5:$H$154&lt;&gt;"")*('Planning_zones'!$G$5:$G$154&lt;=$H64)*('Planning_zones'!$H$5:$H$154&gt;=$G64))&gt;0,"ÉQUIPE DÉJÀ MOBILISÉE","OK"))))</f>
        <v/>
      </c>
      <c r="S64" s="25">
        <f>IF($A64="","",IF($N64="","",IFERROR(IF(_xlfn.XLOOKUP($N64,'Planning_zones'!$A$5:$A$154,'Planning_zones'!$H$5:$H$154)&lt;$G64,"OK","PRÉDÉCESSEUR NON TERMINÉ"),"PRÉDÉCESSEUR INTROUVABLE")))</f>
        <v/>
      </c>
      <c r="T64" s="25">
        <f>IF($A64="","",IF(OR($B64="",$G64="",$H64=""),"",IFERROR(IF(AND($G64&gt;=_xlfn.XLOOKUP($B64,'Paramètres'!$A$8:$A$107,'Paramètres'!$D$8:$D$107),$H64&lt;=_xlfn.XLOOKUP($B64,'Paramètres'!$A$8:$A$107,'Paramètres'!$E$8:$E$107)),"OK","HORS DISPONIBILITÉ"),"ZONE INTROUVABLE")))</f>
        <v/>
      </c>
      <c r="U64" s="19" t="n"/>
    </row>
    <row r="65" ht="22" customHeight="1">
      <c r="A65" s="18" t="n"/>
      <c r="B65" s="18" t="n"/>
      <c r="C65" s="20" t="n"/>
      <c r="D65" s="19" t="n"/>
      <c r="E65" s="18" t="n"/>
      <c r="F65" s="18" t="n"/>
      <c r="G65" s="21" t="n"/>
      <c r="H65" s="21" t="n"/>
      <c r="I65" s="22">
        <f>IF($A65="","",IF(OR($G65="",$H65=""),"",IFERROR(NETWORKDAYS($G65,$H65,'Paramètres'!$P$8:$P$107),"")))</f>
        <v/>
      </c>
      <c r="J65" s="23" t="n"/>
      <c r="K65" s="20" t="n"/>
      <c r="L65" s="20" t="n"/>
      <c r="M65" s="20" t="n"/>
      <c r="N65" s="18" t="n"/>
      <c r="O65" s="24">
        <f>IF($A65="","",IF(OR($B65="",$C65=""),"",MAX(IFERROR(_xlfn.XLOOKUP($B65,'Paramètres'!$A$8:$A$107,'Paramètres'!$D$8:$D$107),0),IFERROR(_xlfn.MAXIFS('Planning_zones'!$H$5:$H$154,'Planning_zones'!$B$5:$B$154,$B65,'Planning_zones'!$C$5:$C$154,"&lt;"&amp;$C65,'Planning_zones'!$K$5:$K$154,"&lt;&gt;Annulé")+1,0))))</f>
        <v/>
      </c>
      <c r="P65" s="25">
        <f>IF($A65="","",IF(OR($G65="",$H65=""),"INCOMPLET",IF($H65&lt;$G65,"DATES INVALIDES","OK")))</f>
        <v/>
      </c>
      <c r="Q65" s="25">
        <f>IF($A65="","",IF(OR($B65="",$G65="",$H65=""),"",IF($K65="Annulé","OK",IFERROR(IF(OR($M65="Oui",_xlfn.XLOOKUP($B65,'Paramètres'!$A$8:$A$107,'Paramètres'!$F$8:$F$107)="Non"),IF(COUNTIFS('Planning_zones'!$A$5:$A$154,"&lt;&gt;",'Planning_zones'!$A$5:$A$154,"&lt;&gt;"&amp;$A65,'Planning_zones'!$B$5:$B$154,$B65,'Planning_zones'!$K$5:$K$154,"&lt;&gt;Annulé",'Planning_zones'!$G$5:$G$154,"&lt;="&amp;$H65,'Planning_zones'!$H$5:$H$154,"&gt;="&amp;$G65)&gt;0,"CONFLIT ZONE","OK"),IF(COUNTIFS('Planning_zones'!$A$5:$A$154,"&lt;&gt;",'Planning_zones'!$A$5:$A$154,"&lt;&gt;"&amp;$A65,'Planning_zones'!$B$5:$B$154,$B65,'Planning_zones'!$K$5:$K$154,"&lt;&gt;Annulé",'Planning_zones'!$M$5:$M$154,"Oui",'Planning_zones'!$G$5:$G$154,"&lt;="&amp;$H65,'Planning_zones'!$H$5:$H$154,"&gt;="&amp;$G65)&gt;0,"CONFLIT ZONE","OK")),"ZONE INTROUVABLE"))))</f>
        <v/>
      </c>
      <c r="R65" s="25">
        <f>IF($A65="","",IF(OR($F65="",$G65="",$H65=""),"",IF($K65="Annulé","OK",IF(SUMPRODUCT(('Planning_zones'!$A$5:$A$154&lt;&gt;"")*('Planning_zones'!$A$5:$A$154&lt;&gt;$A65)*('Planning_zones'!$F$5:$F$154=$F65)*('Planning_zones'!$K$5:$K$154&lt;&gt;"Annulé")*('Planning_zones'!$G$5:$G$154&lt;&gt;"")*('Planning_zones'!$H$5:$H$154&lt;&gt;"")*('Planning_zones'!$G$5:$G$154&lt;=$H65)*('Planning_zones'!$H$5:$H$154&gt;=$G65))&gt;0,"ÉQUIPE DÉJÀ MOBILISÉE","OK"))))</f>
        <v/>
      </c>
      <c r="S65" s="25">
        <f>IF($A65="","",IF($N65="","",IFERROR(IF(_xlfn.XLOOKUP($N65,'Planning_zones'!$A$5:$A$154,'Planning_zones'!$H$5:$H$154)&lt;$G65,"OK","PRÉDÉCESSEUR NON TERMINÉ"),"PRÉDÉCESSEUR INTROUVABLE")))</f>
        <v/>
      </c>
      <c r="T65" s="25">
        <f>IF($A65="","",IF(OR($B65="",$G65="",$H65=""),"",IFERROR(IF(AND($G65&gt;=_xlfn.XLOOKUP($B65,'Paramètres'!$A$8:$A$107,'Paramètres'!$D$8:$D$107),$H65&lt;=_xlfn.XLOOKUP($B65,'Paramètres'!$A$8:$A$107,'Paramètres'!$E$8:$E$107)),"OK","HORS DISPONIBILITÉ"),"ZONE INTROUVABLE")))</f>
        <v/>
      </c>
      <c r="U65" s="19" t="n"/>
    </row>
    <row r="66" ht="22" customHeight="1">
      <c r="A66" s="18" t="n"/>
      <c r="B66" s="18" t="n"/>
      <c r="C66" s="20" t="n"/>
      <c r="D66" s="19" t="n"/>
      <c r="E66" s="18" t="n"/>
      <c r="F66" s="18" t="n"/>
      <c r="G66" s="21" t="n"/>
      <c r="H66" s="21" t="n"/>
      <c r="I66" s="22">
        <f>IF($A66="","",IF(OR($G66="",$H66=""),"",IFERROR(NETWORKDAYS($G66,$H66,'Paramètres'!$P$8:$P$107),"")))</f>
        <v/>
      </c>
      <c r="J66" s="23" t="n"/>
      <c r="K66" s="20" t="n"/>
      <c r="L66" s="20" t="n"/>
      <c r="M66" s="20" t="n"/>
      <c r="N66" s="18" t="n"/>
      <c r="O66" s="24">
        <f>IF($A66="","",IF(OR($B66="",$C66=""),"",MAX(IFERROR(_xlfn.XLOOKUP($B66,'Paramètres'!$A$8:$A$107,'Paramètres'!$D$8:$D$107),0),IFERROR(_xlfn.MAXIFS('Planning_zones'!$H$5:$H$154,'Planning_zones'!$B$5:$B$154,$B66,'Planning_zones'!$C$5:$C$154,"&lt;"&amp;$C66,'Planning_zones'!$K$5:$K$154,"&lt;&gt;Annulé")+1,0))))</f>
        <v/>
      </c>
      <c r="P66" s="25">
        <f>IF($A66="","",IF(OR($G66="",$H66=""),"INCOMPLET",IF($H66&lt;$G66,"DATES INVALIDES","OK")))</f>
        <v/>
      </c>
      <c r="Q66" s="25">
        <f>IF($A66="","",IF(OR($B66="",$G66="",$H66=""),"",IF($K66="Annulé","OK",IFERROR(IF(OR($M66="Oui",_xlfn.XLOOKUP($B66,'Paramètres'!$A$8:$A$107,'Paramètres'!$F$8:$F$107)="Non"),IF(COUNTIFS('Planning_zones'!$A$5:$A$154,"&lt;&gt;",'Planning_zones'!$A$5:$A$154,"&lt;&gt;"&amp;$A66,'Planning_zones'!$B$5:$B$154,$B66,'Planning_zones'!$K$5:$K$154,"&lt;&gt;Annulé",'Planning_zones'!$G$5:$G$154,"&lt;="&amp;$H66,'Planning_zones'!$H$5:$H$154,"&gt;="&amp;$G66)&gt;0,"CONFLIT ZONE","OK"),IF(COUNTIFS('Planning_zones'!$A$5:$A$154,"&lt;&gt;",'Planning_zones'!$A$5:$A$154,"&lt;&gt;"&amp;$A66,'Planning_zones'!$B$5:$B$154,$B66,'Planning_zones'!$K$5:$K$154,"&lt;&gt;Annulé",'Planning_zones'!$M$5:$M$154,"Oui",'Planning_zones'!$G$5:$G$154,"&lt;="&amp;$H66,'Planning_zones'!$H$5:$H$154,"&gt;="&amp;$G66)&gt;0,"CONFLIT ZONE","OK")),"ZONE INTROUVABLE"))))</f>
        <v/>
      </c>
      <c r="R66" s="25">
        <f>IF($A66="","",IF(OR($F66="",$G66="",$H66=""),"",IF($K66="Annulé","OK",IF(SUMPRODUCT(('Planning_zones'!$A$5:$A$154&lt;&gt;"")*('Planning_zones'!$A$5:$A$154&lt;&gt;$A66)*('Planning_zones'!$F$5:$F$154=$F66)*('Planning_zones'!$K$5:$K$154&lt;&gt;"Annulé")*('Planning_zones'!$G$5:$G$154&lt;&gt;"")*('Planning_zones'!$H$5:$H$154&lt;&gt;"")*('Planning_zones'!$G$5:$G$154&lt;=$H66)*('Planning_zones'!$H$5:$H$154&gt;=$G66))&gt;0,"ÉQUIPE DÉJÀ MOBILISÉE","OK"))))</f>
        <v/>
      </c>
      <c r="S66" s="25">
        <f>IF($A66="","",IF($N66="","",IFERROR(IF(_xlfn.XLOOKUP($N66,'Planning_zones'!$A$5:$A$154,'Planning_zones'!$H$5:$H$154)&lt;$G66,"OK","PRÉDÉCESSEUR NON TERMINÉ"),"PRÉDÉCESSEUR INTROUVABLE")))</f>
        <v/>
      </c>
      <c r="T66" s="25">
        <f>IF($A66="","",IF(OR($B66="",$G66="",$H66=""),"",IFERROR(IF(AND($G66&gt;=_xlfn.XLOOKUP($B66,'Paramètres'!$A$8:$A$107,'Paramètres'!$D$8:$D$107),$H66&lt;=_xlfn.XLOOKUP($B66,'Paramètres'!$A$8:$A$107,'Paramètres'!$E$8:$E$107)),"OK","HORS DISPONIBILITÉ"),"ZONE INTROUVABLE")))</f>
        <v/>
      </c>
      <c r="U66" s="19" t="n"/>
    </row>
    <row r="67" ht="22" customHeight="1">
      <c r="A67" s="18" t="n"/>
      <c r="B67" s="18" t="n"/>
      <c r="C67" s="20" t="n"/>
      <c r="D67" s="19" t="n"/>
      <c r="E67" s="18" t="n"/>
      <c r="F67" s="18" t="n"/>
      <c r="G67" s="21" t="n"/>
      <c r="H67" s="21" t="n"/>
      <c r="I67" s="22">
        <f>IF($A67="","",IF(OR($G67="",$H67=""),"",IFERROR(NETWORKDAYS($G67,$H67,'Paramètres'!$P$8:$P$107),"")))</f>
        <v/>
      </c>
      <c r="J67" s="23" t="n"/>
      <c r="K67" s="20" t="n"/>
      <c r="L67" s="20" t="n"/>
      <c r="M67" s="20" t="n"/>
      <c r="N67" s="18" t="n"/>
      <c r="O67" s="24">
        <f>IF($A67="","",IF(OR($B67="",$C67=""),"",MAX(IFERROR(_xlfn.XLOOKUP($B67,'Paramètres'!$A$8:$A$107,'Paramètres'!$D$8:$D$107),0),IFERROR(_xlfn.MAXIFS('Planning_zones'!$H$5:$H$154,'Planning_zones'!$B$5:$B$154,$B67,'Planning_zones'!$C$5:$C$154,"&lt;"&amp;$C67,'Planning_zones'!$K$5:$K$154,"&lt;&gt;Annulé")+1,0))))</f>
        <v/>
      </c>
      <c r="P67" s="25">
        <f>IF($A67="","",IF(OR($G67="",$H67=""),"INCOMPLET",IF($H67&lt;$G67,"DATES INVALIDES","OK")))</f>
        <v/>
      </c>
      <c r="Q67" s="25">
        <f>IF($A67="","",IF(OR($B67="",$G67="",$H67=""),"",IF($K67="Annulé","OK",IFERROR(IF(OR($M67="Oui",_xlfn.XLOOKUP($B67,'Paramètres'!$A$8:$A$107,'Paramètres'!$F$8:$F$107)="Non"),IF(COUNTIFS('Planning_zones'!$A$5:$A$154,"&lt;&gt;",'Planning_zones'!$A$5:$A$154,"&lt;&gt;"&amp;$A67,'Planning_zones'!$B$5:$B$154,$B67,'Planning_zones'!$K$5:$K$154,"&lt;&gt;Annulé",'Planning_zones'!$G$5:$G$154,"&lt;="&amp;$H67,'Planning_zones'!$H$5:$H$154,"&gt;="&amp;$G67)&gt;0,"CONFLIT ZONE","OK"),IF(COUNTIFS('Planning_zones'!$A$5:$A$154,"&lt;&gt;",'Planning_zones'!$A$5:$A$154,"&lt;&gt;"&amp;$A67,'Planning_zones'!$B$5:$B$154,$B67,'Planning_zones'!$K$5:$K$154,"&lt;&gt;Annulé",'Planning_zones'!$M$5:$M$154,"Oui",'Planning_zones'!$G$5:$G$154,"&lt;="&amp;$H67,'Planning_zones'!$H$5:$H$154,"&gt;="&amp;$G67)&gt;0,"CONFLIT ZONE","OK")),"ZONE INTROUVABLE"))))</f>
        <v/>
      </c>
      <c r="R67" s="25">
        <f>IF($A67="","",IF(OR($F67="",$G67="",$H67=""),"",IF($K67="Annulé","OK",IF(SUMPRODUCT(('Planning_zones'!$A$5:$A$154&lt;&gt;"")*('Planning_zones'!$A$5:$A$154&lt;&gt;$A67)*('Planning_zones'!$F$5:$F$154=$F67)*('Planning_zones'!$K$5:$K$154&lt;&gt;"Annulé")*('Planning_zones'!$G$5:$G$154&lt;&gt;"")*('Planning_zones'!$H$5:$H$154&lt;&gt;"")*('Planning_zones'!$G$5:$G$154&lt;=$H67)*('Planning_zones'!$H$5:$H$154&gt;=$G67))&gt;0,"ÉQUIPE DÉJÀ MOBILISÉE","OK"))))</f>
        <v/>
      </c>
      <c r="S67" s="25">
        <f>IF($A67="","",IF($N67="","",IFERROR(IF(_xlfn.XLOOKUP($N67,'Planning_zones'!$A$5:$A$154,'Planning_zones'!$H$5:$H$154)&lt;$G67,"OK","PRÉDÉCESSEUR NON TERMINÉ"),"PRÉDÉCESSEUR INTROUVABLE")))</f>
        <v/>
      </c>
      <c r="T67" s="25">
        <f>IF($A67="","",IF(OR($B67="",$G67="",$H67=""),"",IFERROR(IF(AND($G67&gt;=_xlfn.XLOOKUP($B67,'Paramètres'!$A$8:$A$107,'Paramètres'!$D$8:$D$107),$H67&lt;=_xlfn.XLOOKUP($B67,'Paramètres'!$A$8:$A$107,'Paramètres'!$E$8:$E$107)),"OK","HORS DISPONIBILITÉ"),"ZONE INTROUVABLE")))</f>
        <v/>
      </c>
      <c r="U67" s="19" t="n"/>
    </row>
    <row r="68" ht="22" customHeight="1">
      <c r="A68" s="18" t="n"/>
      <c r="B68" s="18" t="n"/>
      <c r="C68" s="20" t="n"/>
      <c r="D68" s="19" t="n"/>
      <c r="E68" s="18" t="n"/>
      <c r="F68" s="18" t="n"/>
      <c r="G68" s="21" t="n"/>
      <c r="H68" s="21" t="n"/>
      <c r="I68" s="22">
        <f>IF($A68="","",IF(OR($G68="",$H68=""),"",IFERROR(NETWORKDAYS($G68,$H68,'Paramètres'!$P$8:$P$107),"")))</f>
        <v/>
      </c>
      <c r="J68" s="23" t="n"/>
      <c r="K68" s="20" t="n"/>
      <c r="L68" s="20" t="n"/>
      <c r="M68" s="20" t="n"/>
      <c r="N68" s="18" t="n"/>
      <c r="O68" s="24">
        <f>IF($A68="","",IF(OR($B68="",$C68=""),"",MAX(IFERROR(_xlfn.XLOOKUP($B68,'Paramètres'!$A$8:$A$107,'Paramètres'!$D$8:$D$107),0),IFERROR(_xlfn.MAXIFS('Planning_zones'!$H$5:$H$154,'Planning_zones'!$B$5:$B$154,$B68,'Planning_zones'!$C$5:$C$154,"&lt;"&amp;$C68,'Planning_zones'!$K$5:$K$154,"&lt;&gt;Annulé")+1,0))))</f>
        <v/>
      </c>
      <c r="P68" s="25">
        <f>IF($A68="","",IF(OR($G68="",$H68=""),"INCOMPLET",IF($H68&lt;$G68,"DATES INVALIDES","OK")))</f>
        <v/>
      </c>
      <c r="Q68" s="25">
        <f>IF($A68="","",IF(OR($B68="",$G68="",$H68=""),"",IF($K68="Annulé","OK",IFERROR(IF(OR($M68="Oui",_xlfn.XLOOKUP($B68,'Paramètres'!$A$8:$A$107,'Paramètres'!$F$8:$F$107)="Non"),IF(COUNTIFS('Planning_zones'!$A$5:$A$154,"&lt;&gt;",'Planning_zones'!$A$5:$A$154,"&lt;&gt;"&amp;$A68,'Planning_zones'!$B$5:$B$154,$B68,'Planning_zones'!$K$5:$K$154,"&lt;&gt;Annulé",'Planning_zones'!$G$5:$G$154,"&lt;="&amp;$H68,'Planning_zones'!$H$5:$H$154,"&gt;="&amp;$G68)&gt;0,"CONFLIT ZONE","OK"),IF(COUNTIFS('Planning_zones'!$A$5:$A$154,"&lt;&gt;",'Planning_zones'!$A$5:$A$154,"&lt;&gt;"&amp;$A68,'Planning_zones'!$B$5:$B$154,$B68,'Planning_zones'!$K$5:$K$154,"&lt;&gt;Annulé",'Planning_zones'!$M$5:$M$154,"Oui",'Planning_zones'!$G$5:$G$154,"&lt;="&amp;$H68,'Planning_zones'!$H$5:$H$154,"&gt;="&amp;$G68)&gt;0,"CONFLIT ZONE","OK")),"ZONE INTROUVABLE"))))</f>
        <v/>
      </c>
      <c r="R68" s="25">
        <f>IF($A68="","",IF(OR($F68="",$G68="",$H68=""),"",IF($K68="Annulé","OK",IF(SUMPRODUCT(('Planning_zones'!$A$5:$A$154&lt;&gt;"")*('Planning_zones'!$A$5:$A$154&lt;&gt;$A68)*('Planning_zones'!$F$5:$F$154=$F68)*('Planning_zones'!$K$5:$K$154&lt;&gt;"Annulé")*('Planning_zones'!$G$5:$G$154&lt;&gt;"")*('Planning_zones'!$H$5:$H$154&lt;&gt;"")*('Planning_zones'!$G$5:$G$154&lt;=$H68)*('Planning_zones'!$H$5:$H$154&gt;=$G68))&gt;0,"ÉQUIPE DÉJÀ MOBILISÉE","OK"))))</f>
        <v/>
      </c>
      <c r="S68" s="25">
        <f>IF($A68="","",IF($N68="","",IFERROR(IF(_xlfn.XLOOKUP($N68,'Planning_zones'!$A$5:$A$154,'Planning_zones'!$H$5:$H$154)&lt;$G68,"OK","PRÉDÉCESSEUR NON TERMINÉ"),"PRÉDÉCESSEUR INTROUVABLE")))</f>
        <v/>
      </c>
      <c r="T68" s="25">
        <f>IF($A68="","",IF(OR($B68="",$G68="",$H68=""),"",IFERROR(IF(AND($G68&gt;=_xlfn.XLOOKUP($B68,'Paramètres'!$A$8:$A$107,'Paramètres'!$D$8:$D$107),$H68&lt;=_xlfn.XLOOKUP($B68,'Paramètres'!$A$8:$A$107,'Paramètres'!$E$8:$E$107)),"OK","HORS DISPONIBILITÉ"),"ZONE INTROUVABLE")))</f>
        <v/>
      </c>
      <c r="U68" s="19" t="n"/>
    </row>
    <row r="69" ht="22" customHeight="1">
      <c r="A69" s="18" t="n"/>
      <c r="B69" s="18" t="n"/>
      <c r="C69" s="20" t="n"/>
      <c r="D69" s="19" t="n"/>
      <c r="E69" s="18" t="n"/>
      <c r="F69" s="18" t="n"/>
      <c r="G69" s="21" t="n"/>
      <c r="H69" s="21" t="n"/>
      <c r="I69" s="22">
        <f>IF($A69="","",IF(OR($G69="",$H69=""),"",IFERROR(NETWORKDAYS($G69,$H69,'Paramètres'!$P$8:$P$107),"")))</f>
        <v/>
      </c>
      <c r="J69" s="23" t="n"/>
      <c r="K69" s="20" t="n"/>
      <c r="L69" s="20" t="n"/>
      <c r="M69" s="20" t="n"/>
      <c r="N69" s="18" t="n"/>
      <c r="O69" s="24">
        <f>IF($A69="","",IF(OR($B69="",$C69=""),"",MAX(IFERROR(_xlfn.XLOOKUP($B69,'Paramètres'!$A$8:$A$107,'Paramètres'!$D$8:$D$107),0),IFERROR(_xlfn.MAXIFS('Planning_zones'!$H$5:$H$154,'Planning_zones'!$B$5:$B$154,$B69,'Planning_zones'!$C$5:$C$154,"&lt;"&amp;$C69,'Planning_zones'!$K$5:$K$154,"&lt;&gt;Annulé")+1,0))))</f>
        <v/>
      </c>
      <c r="P69" s="25">
        <f>IF($A69="","",IF(OR($G69="",$H69=""),"INCOMPLET",IF($H69&lt;$G69,"DATES INVALIDES","OK")))</f>
        <v/>
      </c>
      <c r="Q69" s="25">
        <f>IF($A69="","",IF(OR($B69="",$G69="",$H69=""),"",IF($K69="Annulé","OK",IFERROR(IF(OR($M69="Oui",_xlfn.XLOOKUP($B69,'Paramètres'!$A$8:$A$107,'Paramètres'!$F$8:$F$107)="Non"),IF(COUNTIFS('Planning_zones'!$A$5:$A$154,"&lt;&gt;",'Planning_zones'!$A$5:$A$154,"&lt;&gt;"&amp;$A69,'Planning_zones'!$B$5:$B$154,$B69,'Planning_zones'!$K$5:$K$154,"&lt;&gt;Annulé",'Planning_zones'!$G$5:$G$154,"&lt;="&amp;$H69,'Planning_zones'!$H$5:$H$154,"&gt;="&amp;$G69)&gt;0,"CONFLIT ZONE","OK"),IF(COUNTIFS('Planning_zones'!$A$5:$A$154,"&lt;&gt;",'Planning_zones'!$A$5:$A$154,"&lt;&gt;"&amp;$A69,'Planning_zones'!$B$5:$B$154,$B69,'Planning_zones'!$K$5:$K$154,"&lt;&gt;Annulé",'Planning_zones'!$M$5:$M$154,"Oui",'Planning_zones'!$G$5:$G$154,"&lt;="&amp;$H69,'Planning_zones'!$H$5:$H$154,"&gt;="&amp;$G69)&gt;0,"CONFLIT ZONE","OK")),"ZONE INTROUVABLE"))))</f>
        <v/>
      </c>
      <c r="R69" s="25">
        <f>IF($A69="","",IF(OR($F69="",$G69="",$H69=""),"",IF($K69="Annulé","OK",IF(SUMPRODUCT(('Planning_zones'!$A$5:$A$154&lt;&gt;"")*('Planning_zones'!$A$5:$A$154&lt;&gt;$A69)*('Planning_zones'!$F$5:$F$154=$F69)*('Planning_zones'!$K$5:$K$154&lt;&gt;"Annulé")*('Planning_zones'!$G$5:$G$154&lt;&gt;"")*('Planning_zones'!$H$5:$H$154&lt;&gt;"")*('Planning_zones'!$G$5:$G$154&lt;=$H69)*('Planning_zones'!$H$5:$H$154&gt;=$G69))&gt;0,"ÉQUIPE DÉJÀ MOBILISÉE","OK"))))</f>
        <v/>
      </c>
      <c r="S69" s="25">
        <f>IF($A69="","",IF($N69="","",IFERROR(IF(_xlfn.XLOOKUP($N69,'Planning_zones'!$A$5:$A$154,'Planning_zones'!$H$5:$H$154)&lt;$G69,"OK","PRÉDÉCESSEUR NON TERMINÉ"),"PRÉDÉCESSEUR INTROUVABLE")))</f>
        <v/>
      </c>
      <c r="T69" s="25">
        <f>IF($A69="","",IF(OR($B69="",$G69="",$H69=""),"",IFERROR(IF(AND($G69&gt;=_xlfn.XLOOKUP($B69,'Paramètres'!$A$8:$A$107,'Paramètres'!$D$8:$D$107),$H69&lt;=_xlfn.XLOOKUP($B69,'Paramètres'!$A$8:$A$107,'Paramètres'!$E$8:$E$107)),"OK","HORS DISPONIBILITÉ"),"ZONE INTROUVABLE")))</f>
        <v/>
      </c>
      <c r="U69" s="19" t="n"/>
    </row>
    <row r="70" ht="22" customHeight="1">
      <c r="A70" s="18" t="n"/>
      <c r="B70" s="18" t="n"/>
      <c r="C70" s="20" t="n"/>
      <c r="D70" s="19" t="n"/>
      <c r="E70" s="18" t="n"/>
      <c r="F70" s="18" t="n"/>
      <c r="G70" s="21" t="n"/>
      <c r="H70" s="21" t="n"/>
      <c r="I70" s="22">
        <f>IF($A70="","",IF(OR($G70="",$H70=""),"",IFERROR(NETWORKDAYS($G70,$H70,'Paramètres'!$P$8:$P$107),"")))</f>
        <v/>
      </c>
      <c r="J70" s="23" t="n"/>
      <c r="K70" s="20" t="n"/>
      <c r="L70" s="20" t="n"/>
      <c r="M70" s="20" t="n"/>
      <c r="N70" s="18" t="n"/>
      <c r="O70" s="24">
        <f>IF($A70="","",IF(OR($B70="",$C70=""),"",MAX(IFERROR(_xlfn.XLOOKUP($B70,'Paramètres'!$A$8:$A$107,'Paramètres'!$D$8:$D$107),0),IFERROR(_xlfn.MAXIFS('Planning_zones'!$H$5:$H$154,'Planning_zones'!$B$5:$B$154,$B70,'Planning_zones'!$C$5:$C$154,"&lt;"&amp;$C70,'Planning_zones'!$K$5:$K$154,"&lt;&gt;Annulé")+1,0))))</f>
        <v/>
      </c>
      <c r="P70" s="25">
        <f>IF($A70="","",IF(OR($G70="",$H70=""),"INCOMPLET",IF($H70&lt;$G70,"DATES INVALIDES","OK")))</f>
        <v/>
      </c>
      <c r="Q70" s="25">
        <f>IF($A70="","",IF(OR($B70="",$G70="",$H70=""),"",IF($K70="Annulé","OK",IFERROR(IF(OR($M70="Oui",_xlfn.XLOOKUP($B70,'Paramètres'!$A$8:$A$107,'Paramètres'!$F$8:$F$107)="Non"),IF(COUNTIFS('Planning_zones'!$A$5:$A$154,"&lt;&gt;",'Planning_zones'!$A$5:$A$154,"&lt;&gt;"&amp;$A70,'Planning_zones'!$B$5:$B$154,$B70,'Planning_zones'!$K$5:$K$154,"&lt;&gt;Annulé",'Planning_zones'!$G$5:$G$154,"&lt;="&amp;$H70,'Planning_zones'!$H$5:$H$154,"&gt;="&amp;$G70)&gt;0,"CONFLIT ZONE","OK"),IF(COUNTIFS('Planning_zones'!$A$5:$A$154,"&lt;&gt;",'Planning_zones'!$A$5:$A$154,"&lt;&gt;"&amp;$A70,'Planning_zones'!$B$5:$B$154,$B70,'Planning_zones'!$K$5:$K$154,"&lt;&gt;Annulé",'Planning_zones'!$M$5:$M$154,"Oui",'Planning_zones'!$G$5:$G$154,"&lt;="&amp;$H70,'Planning_zones'!$H$5:$H$154,"&gt;="&amp;$G70)&gt;0,"CONFLIT ZONE","OK")),"ZONE INTROUVABLE"))))</f>
        <v/>
      </c>
      <c r="R70" s="25">
        <f>IF($A70="","",IF(OR($F70="",$G70="",$H70=""),"",IF($K70="Annulé","OK",IF(SUMPRODUCT(('Planning_zones'!$A$5:$A$154&lt;&gt;"")*('Planning_zones'!$A$5:$A$154&lt;&gt;$A70)*('Planning_zones'!$F$5:$F$154=$F70)*('Planning_zones'!$K$5:$K$154&lt;&gt;"Annulé")*('Planning_zones'!$G$5:$G$154&lt;&gt;"")*('Planning_zones'!$H$5:$H$154&lt;&gt;"")*('Planning_zones'!$G$5:$G$154&lt;=$H70)*('Planning_zones'!$H$5:$H$154&gt;=$G70))&gt;0,"ÉQUIPE DÉJÀ MOBILISÉE","OK"))))</f>
        <v/>
      </c>
      <c r="S70" s="25">
        <f>IF($A70="","",IF($N70="","",IFERROR(IF(_xlfn.XLOOKUP($N70,'Planning_zones'!$A$5:$A$154,'Planning_zones'!$H$5:$H$154)&lt;$G70,"OK","PRÉDÉCESSEUR NON TERMINÉ"),"PRÉDÉCESSEUR INTROUVABLE")))</f>
        <v/>
      </c>
      <c r="T70" s="25">
        <f>IF($A70="","",IF(OR($B70="",$G70="",$H70=""),"",IFERROR(IF(AND($G70&gt;=_xlfn.XLOOKUP($B70,'Paramètres'!$A$8:$A$107,'Paramètres'!$D$8:$D$107),$H70&lt;=_xlfn.XLOOKUP($B70,'Paramètres'!$A$8:$A$107,'Paramètres'!$E$8:$E$107)),"OK","HORS DISPONIBILITÉ"),"ZONE INTROUVABLE")))</f>
        <v/>
      </c>
      <c r="U70" s="19" t="n"/>
    </row>
    <row r="71" ht="22" customHeight="1">
      <c r="A71" s="18" t="n"/>
      <c r="B71" s="18" t="n"/>
      <c r="C71" s="20" t="n"/>
      <c r="D71" s="19" t="n"/>
      <c r="E71" s="18" t="n"/>
      <c r="F71" s="18" t="n"/>
      <c r="G71" s="21" t="n"/>
      <c r="H71" s="21" t="n"/>
      <c r="I71" s="22">
        <f>IF($A71="","",IF(OR($G71="",$H71=""),"",IFERROR(NETWORKDAYS($G71,$H71,'Paramètres'!$P$8:$P$107),"")))</f>
        <v/>
      </c>
      <c r="J71" s="23" t="n"/>
      <c r="K71" s="20" t="n"/>
      <c r="L71" s="20" t="n"/>
      <c r="M71" s="20" t="n"/>
      <c r="N71" s="18" t="n"/>
      <c r="O71" s="24">
        <f>IF($A71="","",IF(OR($B71="",$C71=""),"",MAX(IFERROR(_xlfn.XLOOKUP($B71,'Paramètres'!$A$8:$A$107,'Paramètres'!$D$8:$D$107),0),IFERROR(_xlfn.MAXIFS('Planning_zones'!$H$5:$H$154,'Planning_zones'!$B$5:$B$154,$B71,'Planning_zones'!$C$5:$C$154,"&lt;"&amp;$C71,'Planning_zones'!$K$5:$K$154,"&lt;&gt;Annulé")+1,0))))</f>
        <v/>
      </c>
      <c r="P71" s="25">
        <f>IF($A71="","",IF(OR($G71="",$H71=""),"INCOMPLET",IF($H71&lt;$G71,"DATES INVALIDES","OK")))</f>
        <v/>
      </c>
      <c r="Q71" s="25">
        <f>IF($A71="","",IF(OR($B71="",$G71="",$H71=""),"",IF($K71="Annulé","OK",IFERROR(IF(OR($M71="Oui",_xlfn.XLOOKUP($B71,'Paramètres'!$A$8:$A$107,'Paramètres'!$F$8:$F$107)="Non"),IF(COUNTIFS('Planning_zones'!$A$5:$A$154,"&lt;&gt;",'Planning_zones'!$A$5:$A$154,"&lt;&gt;"&amp;$A71,'Planning_zones'!$B$5:$B$154,$B71,'Planning_zones'!$K$5:$K$154,"&lt;&gt;Annulé",'Planning_zones'!$G$5:$G$154,"&lt;="&amp;$H71,'Planning_zones'!$H$5:$H$154,"&gt;="&amp;$G71)&gt;0,"CONFLIT ZONE","OK"),IF(COUNTIFS('Planning_zones'!$A$5:$A$154,"&lt;&gt;",'Planning_zones'!$A$5:$A$154,"&lt;&gt;"&amp;$A71,'Planning_zones'!$B$5:$B$154,$B71,'Planning_zones'!$K$5:$K$154,"&lt;&gt;Annulé",'Planning_zones'!$M$5:$M$154,"Oui",'Planning_zones'!$G$5:$G$154,"&lt;="&amp;$H71,'Planning_zones'!$H$5:$H$154,"&gt;="&amp;$G71)&gt;0,"CONFLIT ZONE","OK")),"ZONE INTROUVABLE"))))</f>
        <v/>
      </c>
      <c r="R71" s="25">
        <f>IF($A71="","",IF(OR($F71="",$G71="",$H71=""),"",IF($K71="Annulé","OK",IF(SUMPRODUCT(('Planning_zones'!$A$5:$A$154&lt;&gt;"")*('Planning_zones'!$A$5:$A$154&lt;&gt;$A71)*('Planning_zones'!$F$5:$F$154=$F71)*('Planning_zones'!$K$5:$K$154&lt;&gt;"Annulé")*('Planning_zones'!$G$5:$G$154&lt;&gt;"")*('Planning_zones'!$H$5:$H$154&lt;&gt;"")*('Planning_zones'!$G$5:$G$154&lt;=$H71)*('Planning_zones'!$H$5:$H$154&gt;=$G71))&gt;0,"ÉQUIPE DÉJÀ MOBILISÉE","OK"))))</f>
        <v/>
      </c>
      <c r="S71" s="25">
        <f>IF($A71="","",IF($N71="","",IFERROR(IF(_xlfn.XLOOKUP($N71,'Planning_zones'!$A$5:$A$154,'Planning_zones'!$H$5:$H$154)&lt;$G71,"OK","PRÉDÉCESSEUR NON TERMINÉ"),"PRÉDÉCESSEUR INTROUVABLE")))</f>
        <v/>
      </c>
      <c r="T71" s="25">
        <f>IF($A71="","",IF(OR($B71="",$G71="",$H71=""),"",IFERROR(IF(AND($G71&gt;=_xlfn.XLOOKUP($B71,'Paramètres'!$A$8:$A$107,'Paramètres'!$D$8:$D$107),$H71&lt;=_xlfn.XLOOKUP($B71,'Paramètres'!$A$8:$A$107,'Paramètres'!$E$8:$E$107)),"OK","HORS DISPONIBILITÉ"),"ZONE INTROUVABLE")))</f>
        <v/>
      </c>
      <c r="U71" s="19" t="n"/>
    </row>
    <row r="72" ht="22" customHeight="1">
      <c r="A72" s="18" t="n"/>
      <c r="B72" s="18" t="n"/>
      <c r="C72" s="20" t="n"/>
      <c r="D72" s="19" t="n"/>
      <c r="E72" s="18" t="n"/>
      <c r="F72" s="18" t="n"/>
      <c r="G72" s="21" t="n"/>
      <c r="H72" s="21" t="n"/>
      <c r="I72" s="22">
        <f>IF($A72="","",IF(OR($G72="",$H72=""),"",IFERROR(NETWORKDAYS($G72,$H72,'Paramètres'!$P$8:$P$107),"")))</f>
        <v/>
      </c>
      <c r="J72" s="23" t="n"/>
      <c r="K72" s="20" t="n"/>
      <c r="L72" s="20" t="n"/>
      <c r="M72" s="20" t="n"/>
      <c r="N72" s="18" t="n"/>
      <c r="O72" s="24">
        <f>IF($A72="","",IF(OR($B72="",$C72=""),"",MAX(IFERROR(_xlfn.XLOOKUP($B72,'Paramètres'!$A$8:$A$107,'Paramètres'!$D$8:$D$107),0),IFERROR(_xlfn.MAXIFS('Planning_zones'!$H$5:$H$154,'Planning_zones'!$B$5:$B$154,$B72,'Planning_zones'!$C$5:$C$154,"&lt;"&amp;$C72,'Planning_zones'!$K$5:$K$154,"&lt;&gt;Annulé")+1,0))))</f>
        <v/>
      </c>
      <c r="P72" s="25">
        <f>IF($A72="","",IF(OR($G72="",$H72=""),"INCOMPLET",IF($H72&lt;$G72,"DATES INVALIDES","OK")))</f>
        <v/>
      </c>
      <c r="Q72" s="25">
        <f>IF($A72="","",IF(OR($B72="",$G72="",$H72=""),"",IF($K72="Annulé","OK",IFERROR(IF(OR($M72="Oui",_xlfn.XLOOKUP($B72,'Paramètres'!$A$8:$A$107,'Paramètres'!$F$8:$F$107)="Non"),IF(COUNTIFS('Planning_zones'!$A$5:$A$154,"&lt;&gt;",'Planning_zones'!$A$5:$A$154,"&lt;&gt;"&amp;$A72,'Planning_zones'!$B$5:$B$154,$B72,'Planning_zones'!$K$5:$K$154,"&lt;&gt;Annulé",'Planning_zones'!$G$5:$G$154,"&lt;="&amp;$H72,'Planning_zones'!$H$5:$H$154,"&gt;="&amp;$G72)&gt;0,"CONFLIT ZONE","OK"),IF(COUNTIFS('Planning_zones'!$A$5:$A$154,"&lt;&gt;",'Planning_zones'!$A$5:$A$154,"&lt;&gt;"&amp;$A72,'Planning_zones'!$B$5:$B$154,$B72,'Planning_zones'!$K$5:$K$154,"&lt;&gt;Annulé",'Planning_zones'!$M$5:$M$154,"Oui",'Planning_zones'!$G$5:$G$154,"&lt;="&amp;$H72,'Planning_zones'!$H$5:$H$154,"&gt;="&amp;$G72)&gt;0,"CONFLIT ZONE","OK")),"ZONE INTROUVABLE"))))</f>
        <v/>
      </c>
      <c r="R72" s="25">
        <f>IF($A72="","",IF(OR($F72="",$G72="",$H72=""),"",IF($K72="Annulé","OK",IF(SUMPRODUCT(('Planning_zones'!$A$5:$A$154&lt;&gt;"")*('Planning_zones'!$A$5:$A$154&lt;&gt;$A72)*('Planning_zones'!$F$5:$F$154=$F72)*('Planning_zones'!$K$5:$K$154&lt;&gt;"Annulé")*('Planning_zones'!$G$5:$G$154&lt;&gt;"")*('Planning_zones'!$H$5:$H$154&lt;&gt;"")*('Planning_zones'!$G$5:$G$154&lt;=$H72)*('Planning_zones'!$H$5:$H$154&gt;=$G72))&gt;0,"ÉQUIPE DÉJÀ MOBILISÉE","OK"))))</f>
        <v/>
      </c>
      <c r="S72" s="25">
        <f>IF($A72="","",IF($N72="","",IFERROR(IF(_xlfn.XLOOKUP($N72,'Planning_zones'!$A$5:$A$154,'Planning_zones'!$H$5:$H$154)&lt;$G72,"OK","PRÉDÉCESSEUR NON TERMINÉ"),"PRÉDÉCESSEUR INTROUVABLE")))</f>
        <v/>
      </c>
      <c r="T72" s="25">
        <f>IF($A72="","",IF(OR($B72="",$G72="",$H72=""),"",IFERROR(IF(AND($G72&gt;=_xlfn.XLOOKUP($B72,'Paramètres'!$A$8:$A$107,'Paramètres'!$D$8:$D$107),$H72&lt;=_xlfn.XLOOKUP($B72,'Paramètres'!$A$8:$A$107,'Paramètres'!$E$8:$E$107)),"OK","HORS DISPONIBILITÉ"),"ZONE INTROUVABLE")))</f>
        <v/>
      </c>
      <c r="U72" s="19" t="n"/>
    </row>
    <row r="73" ht="22" customHeight="1">
      <c r="A73" s="18" t="n"/>
      <c r="B73" s="18" t="n"/>
      <c r="C73" s="20" t="n"/>
      <c r="D73" s="19" t="n"/>
      <c r="E73" s="18" t="n"/>
      <c r="F73" s="18" t="n"/>
      <c r="G73" s="21" t="n"/>
      <c r="H73" s="21" t="n"/>
      <c r="I73" s="22">
        <f>IF($A73="","",IF(OR($G73="",$H73=""),"",IFERROR(NETWORKDAYS($G73,$H73,'Paramètres'!$P$8:$P$107),"")))</f>
        <v/>
      </c>
      <c r="J73" s="23" t="n"/>
      <c r="K73" s="20" t="n"/>
      <c r="L73" s="20" t="n"/>
      <c r="M73" s="20" t="n"/>
      <c r="N73" s="18" t="n"/>
      <c r="O73" s="24">
        <f>IF($A73="","",IF(OR($B73="",$C73=""),"",MAX(IFERROR(_xlfn.XLOOKUP($B73,'Paramètres'!$A$8:$A$107,'Paramètres'!$D$8:$D$107),0),IFERROR(_xlfn.MAXIFS('Planning_zones'!$H$5:$H$154,'Planning_zones'!$B$5:$B$154,$B73,'Planning_zones'!$C$5:$C$154,"&lt;"&amp;$C73,'Planning_zones'!$K$5:$K$154,"&lt;&gt;Annulé")+1,0))))</f>
        <v/>
      </c>
      <c r="P73" s="25">
        <f>IF($A73="","",IF(OR($G73="",$H73=""),"INCOMPLET",IF($H73&lt;$G73,"DATES INVALIDES","OK")))</f>
        <v/>
      </c>
      <c r="Q73" s="25">
        <f>IF($A73="","",IF(OR($B73="",$G73="",$H73=""),"",IF($K73="Annulé","OK",IFERROR(IF(OR($M73="Oui",_xlfn.XLOOKUP($B73,'Paramètres'!$A$8:$A$107,'Paramètres'!$F$8:$F$107)="Non"),IF(COUNTIFS('Planning_zones'!$A$5:$A$154,"&lt;&gt;",'Planning_zones'!$A$5:$A$154,"&lt;&gt;"&amp;$A73,'Planning_zones'!$B$5:$B$154,$B73,'Planning_zones'!$K$5:$K$154,"&lt;&gt;Annulé",'Planning_zones'!$G$5:$G$154,"&lt;="&amp;$H73,'Planning_zones'!$H$5:$H$154,"&gt;="&amp;$G73)&gt;0,"CONFLIT ZONE","OK"),IF(COUNTIFS('Planning_zones'!$A$5:$A$154,"&lt;&gt;",'Planning_zones'!$A$5:$A$154,"&lt;&gt;"&amp;$A73,'Planning_zones'!$B$5:$B$154,$B73,'Planning_zones'!$K$5:$K$154,"&lt;&gt;Annulé",'Planning_zones'!$M$5:$M$154,"Oui",'Planning_zones'!$G$5:$G$154,"&lt;="&amp;$H73,'Planning_zones'!$H$5:$H$154,"&gt;="&amp;$G73)&gt;0,"CONFLIT ZONE","OK")),"ZONE INTROUVABLE"))))</f>
        <v/>
      </c>
      <c r="R73" s="25">
        <f>IF($A73="","",IF(OR($F73="",$G73="",$H73=""),"",IF($K73="Annulé","OK",IF(SUMPRODUCT(('Planning_zones'!$A$5:$A$154&lt;&gt;"")*('Planning_zones'!$A$5:$A$154&lt;&gt;$A73)*('Planning_zones'!$F$5:$F$154=$F73)*('Planning_zones'!$K$5:$K$154&lt;&gt;"Annulé")*('Planning_zones'!$G$5:$G$154&lt;&gt;"")*('Planning_zones'!$H$5:$H$154&lt;&gt;"")*('Planning_zones'!$G$5:$G$154&lt;=$H73)*('Planning_zones'!$H$5:$H$154&gt;=$G73))&gt;0,"ÉQUIPE DÉJÀ MOBILISÉE","OK"))))</f>
        <v/>
      </c>
      <c r="S73" s="25">
        <f>IF($A73="","",IF($N73="","",IFERROR(IF(_xlfn.XLOOKUP($N73,'Planning_zones'!$A$5:$A$154,'Planning_zones'!$H$5:$H$154)&lt;$G73,"OK","PRÉDÉCESSEUR NON TERMINÉ"),"PRÉDÉCESSEUR INTROUVABLE")))</f>
        <v/>
      </c>
      <c r="T73" s="25">
        <f>IF($A73="","",IF(OR($B73="",$G73="",$H73=""),"",IFERROR(IF(AND($G73&gt;=_xlfn.XLOOKUP($B73,'Paramètres'!$A$8:$A$107,'Paramètres'!$D$8:$D$107),$H73&lt;=_xlfn.XLOOKUP($B73,'Paramètres'!$A$8:$A$107,'Paramètres'!$E$8:$E$107)),"OK","HORS DISPONIBILITÉ"),"ZONE INTROUVABLE")))</f>
        <v/>
      </c>
      <c r="U73" s="19" t="n"/>
    </row>
    <row r="74" ht="22" customHeight="1">
      <c r="A74" s="18" t="n"/>
      <c r="B74" s="18" t="n"/>
      <c r="C74" s="20" t="n"/>
      <c r="D74" s="19" t="n"/>
      <c r="E74" s="18" t="n"/>
      <c r="F74" s="18" t="n"/>
      <c r="G74" s="21" t="n"/>
      <c r="H74" s="21" t="n"/>
      <c r="I74" s="22">
        <f>IF($A74="","",IF(OR($G74="",$H74=""),"",IFERROR(NETWORKDAYS($G74,$H74,'Paramètres'!$P$8:$P$107),"")))</f>
        <v/>
      </c>
      <c r="J74" s="23" t="n"/>
      <c r="K74" s="20" t="n"/>
      <c r="L74" s="20" t="n"/>
      <c r="M74" s="20" t="n"/>
      <c r="N74" s="18" t="n"/>
      <c r="O74" s="24">
        <f>IF($A74="","",IF(OR($B74="",$C74=""),"",MAX(IFERROR(_xlfn.XLOOKUP($B74,'Paramètres'!$A$8:$A$107,'Paramètres'!$D$8:$D$107),0),IFERROR(_xlfn.MAXIFS('Planning_zones'!$H$5:$H$154,'Planning_zones'!$B$5:$B$154,$B74,'Planning_zones'!$C$5:$C$154,"&lt;"&amp;$C74,'Planning_zones'!$K$5:$K$154,"&lt;&gt;Annulé")+1,0))))</f>
        <v/>
      </c>
      <c r="P74" s="25">
        <f>IF($A74="","",IF(OR($G74="",$H74=""),"INCOMPLET",IF($H74&lt;$G74,"DATES INVALIDES","OK")))</f>
        <v/>
      </c>
      <c r="Q74" s="25">
        <f>IF($A74="","",IF(OR($B74="",$G74="",$H74=""),"",IF($K74="Annulé","OK",IFERROR(IF(OR($M74="Oui",_xlfn.XLOOKUP($B74,'Paramètres'!$A$8:$A$107,'Paramètres'!$F$8:$F$107)="Non"),IF(COUNTIFS('Planning_zones'!$A$5:$A$154,"&lt;&gt;",'Planning_zones'!$A$5:$A$154,"&lt;&gt;"&amp;$A74,'Planning_zones'!$B$5:$B$154,$B74,'Planning_zones'!$K$5:$K$154,"&lt;&gt;Annulé",'Planning_zones'!$G$5:$G$154,"&lt;="&amp;$H74,'Planning_zones'!$H$5:$H$154,"&gt;="&amp;$G74)&gt;0,"CONFLIT ZONE","OK"),IF(COUNTIFS('Planning_zones'!$A$5:$A$154,"&lt;&gt;",'Planning_zones'!$A$5:$A$154,"&lt;&gt;"&amp;$A74,'Planning_zones'!$B$5:$B$154,$B74,'Planning_zones'!$K$5:$K$154,"&lt;&gt;Annulé",'Planning_zones'!$M$5:$M$154,"Oui",'Planning_zones'!$G$5:$G$154,"&lt;="&amp;$H74,'Planning_zones'!$H$5:$H$154,"&gt;="&amp;$G74)&gt;0,"CONFLIT ZONE","OK")),"ZONE INTROUVABLE"))))</f>
        <v/>
      </c>
      <c r="R74" s="25">
        <f>IF($A74="","",IF(OR($F74="",$G74="",$H74=""),"",IF($K74="Annulé","OK",IF(SUMPRODUCT(('Planning_zones'!$A$5:$A$154&lt;&gt;"")*('Planning_zones'!$A$5:$A$154&lt;&gt;$A74)*('Planning_zones'!$F$5:$F$154=$F74)*('Planning_zones'!$K$5:$K$154&lt;&gt;"Annulé")*('Planning_zones'!$G$5:$G$154&lt;&gt;"")*('Planning_zones'!$H$5:$H$154&lt;&gt;"")*('Planning_zones'!$G$5:$G$154&lt;=$H74)*('Planning_zones'!$H$5:$H$154&gt;=$G74))&gt;0,"ÉQUIPE DÉJÀ MOBILISÉE","OK"))))</f>
        <v/>
      </c>
      <c r="S74" s="25">
        <f>IF($A74="","",IF($N74="","",IFERROR(IF(_xlfn.XLOOKUP($N74,'Planning_zones'!$A$5:$A$154,'Planning_zones'!$H$5:$H$154)&lt;$G74,"OK","PRÉDÉCESSEUR NON TERMINÉ"),"PRÉDÉCESSEUR INTROUVABLE")))</f>
        <v/>
      </c>
      <c r="T74" s="25">
        <f>IF($A74="","",IF(OR($B74="",$G74="",$H74=""),"",IFERROR(IF(AND($G74&gt;=_xlfn.XLOOKUP($B74,'Paramètres'!$A$8:$A$107,'Paramètres'!$D$8:$D$107),$H74&lt;=_xlfn.XLOOKUP($B74,'Paramètres'!$A$8:$A$107,'Paramètres'!$E$8:$E$107)),"OK","HORS DISPONIBILITÉ"),"ZONE INTROUVABLE")))</f>
        <v/>
      </c>
      <c r="U74" s="19" t="n"/>
    </row>
    <row r="75" ht="22" customHeight="1">
      <c r="A75" s="18" t="n"/>
      <c r="B75" s="18" t="n"/>
      <c r="C75" s="20" t="n"/>
      <c r="D75" s="19" t="n"/>
      <c r="E75" s="18" t="n"/>
      <c r="F75" s="18" t="n"/>
      <c r="G75" s="21" t="n"/>
      <c r="H75" s="21" t="n"/>
      <c r="I75" s="22">
        <f>IF($A75="","",IF(OR($G75="",$H75=""),"",IFERROR(NETWORKDAYS($G75,$H75,'Paramètres'!$P$8:$P$107),"")))</f>
        <v/>
      </c>
      <c r="J75" s="23" t="n"/>
      <c r="K75" s="20" t="n"/>
      <c r="L75" s="20" t="n"/>
      <c r="M75" s="20" t="n"/>
      <c r="N75" s="18" t="n"/>
      <c r="O75" s="24">
        <f>IF($A75="","",IF(OR($B75="",$C75=""),"",MAX(IFERROR(_xlfn.XLOOKUP($B75,'Paramètres'!$A$8:$A$107,'Paramètres'!$D$8:$D$107),0),IFERROR(_xlfn.MAXIFS('Planning_zones'!$H$5:$H$154,'Planning_zones'!$B$5:$B$154,$B75,'Planning_zones'!$C$5:$C$154,"&lt;"&amp;$C75,'Planning_zones'!$K$5:$K$154,"&lt;&gt;Annulé")+1,0))))</f>
        <v/>
      </c>
      <c r="P75" s="25">
        <f>IF($A75="","",IF(OR($G75="",$H75=""),"INCOMPLET",IF($H75&lt;$G75,"DATES INVALIDES","OK")))</f>
        <v/>
      </c>
      <c r="Q75" s="25">
        <f>IF($A75="","",IF(OR($B75="",$G75="",$H75=""),"",IF($K75="Annulé","OK",IFERROR(IF(OR($M75="Oui",_xlfn.XLOOKUP($B75,'Paramètres'!$A$8:$A$107,'Paramètres'!$F$8:$F$107)="Non"),IF(COUNTIFS('Planning_zones'!$A$5:$A$154,"&lt;&gt;",'Planning_zones'!$A$5:$A$154,"&lt;&gt;"&amp;$A75,'Planning_zones'!$B$5:$B$154,$B75,'Planning_zones'!$K$5:$K$154,"&lt;&gt;Annulé",'Planning_zones'!$G$5:$G$154,"&lt;="&amp;$H75,'Planning_zones'!$H$5:$H$154,"&gt;="&amp;$G75)&gt;0,"CONFLIT ZONE","OK"),IF(COUNTIFS('Planning_zones'!$A$5:$A$154,"&lt;&gt;",'Planning_zones'!$A$5:$A$154,"&lt;&gt;"&amp;$A75,'Planning_zones'!$B$5:$B$154,$B75,'Planning_zones'!$K$5:$K$154,"&lt;&gt;Annulé",'Planning_zones'!$M$5:$M$154,"Oui",'Planning_zones'!$G$5:$G$154,"&lt;="&amp;$H75,'Planning_zones'!$H$5:$H$154,"&gt;="&amp;$G75)&gt;0,"CONFLIT ZONE","OK")),"ZONE INTROUVABLE"))))</f>
        <v/>
      </c>
      <c r="R75" s="25">
        <f>IF($A75="","",IF(OR($F75="",$G75="",$H75=""),"",IF($K75="Annulé","OK",IF(SUMPRODUCT(('Planning_zones'!$A$5:$A$154&lt;&gt;"")*('Planning_zones'!$A$5:$A$154&lt;&gt;$A75)*('Planning_zones'!$F$5:$F$154=$F75)*('Planning_zones'!$K$5:$K$154&lt;&gt;"Annulé")*('Planning_zones'!$G$5:$G$154&lt;&gt;"")*('Planning_zones'!$H$5:$H$154&lt;&gt;"")*('Planning_zones'!$G$5:$G$154&lt;=$H75)*('Planning_zones'!$H$5:$H$154&gt;=$G75))&gt;0,"ÉQUIPE DÉJÀ MOBILISÉE","OK"))))</f>
        <v/>
      </c>
      <c r="S75" s="25">
        <f>IF($A75="","",IF($N75="","",IFERROR(IF(_xlfn.XLOOKUP($N75,'Planning_zones'!$A$5:$A$154,'Planning_zones'!$H$5:$H$154)&lt;$G75,"OK","PRÉDÉCESSEUR NON TERMINÉ"),"PRÉDÉCESSEUR INTROUVABLE")))</f>
        <v/>
      </c>
      <c r="T75" s="25">
        <f>IF($A75="","",IF(OR($B75="",$G75="",$H75=""),"",IFERROR(IF(AND($G75&gt;=_xlfn.XLOOKUP($B75,'Paramètres'!$A$8:$A$107,'Paramètres'!$D$8:$D$107),$H75&lt;=_xlfn.XLOOKUP($B75,'Paramètres'!$A$8:$A$107,'Paramètres'!$E$8:$E$107)),"OK","HORS DISPONIBILITÉ"),"ZONE INTROUVABLE")))</f>
        <v/>
      </c>
      <c r="U75" s="19" t="n"/>
    </row>
    <row r="76" ht="22" customHeight="1">
      <c r="A76" s="18" t="n"/>
      <c r="B76" s="18" t="n"/>
      <c r="C76" s="20" t="n"/>
      <c r="D76" s="19" t="n"/>
      <c r="E76" s="18" t="n"/>
      <c r="F76" s="18" t="n"/>
      <c r="G76" s="21" t="n"/>
      <c r="H76" s="21" t="n"/>
      <c r="I76" s="22">
        <f>IF($A76="","",IF(OR($G76="",$H76=""),"",IFERROR(NETWORKDAYS($G76,$H76,'Paramètres'!$P$8:$P$107),"")))</f>
        <v/>
      </c>
      <c r="J76" s="23" t="n"/>
      <c r="K76" s="20" t="n"/>
      <c r="L76" s="20" t="n"/>
      <c r="M76" s="20" t="n"/>
      <c r="N76" s="18" t="n"/>
      <c r="O76" s="24">
        <f>IF($A76="","",IF(OR($B76="",$C76=""),"",MAX(IFERROR(_xlfn.XLOOKUP($B76,'Paramètres'!$A$8:$A$107,'Paramètres'!$D$8:$D$107),0),IFERROR(_xlfn.MAXIFS('Planning_zones'!$H$5:$H$154,'Planning_zones'!$B$5:$B$154,$B76,'Planning_zones'!$C$5:$C$154,"&lt;"&amp;$C76,'Planning_zones'!$K$5:$K$154,"&lt;&gt;Annulé")+1,0))))</f>
        <v/>
      </c>
      <c r="P76" s="25">
        <f>IF($A76="","",IF(OR($G76="",$H76=""),"INCOMPLET",IF($H76&lt;$G76,"DATES INVALIDES","OK")))</f>
        <v/>
      </c>
      <c r="Q76" s="25">
        <f>IF($A76="","",IF(OR($B76="",$G76="",$H76=""),"",IF($K76="Annulé","OK",IFERROR(IF(OR($M76="Oui",_xlfn.XLOOKUP($B76,'Paramètres'!$A$8:$A$107,'Paramètres'!$F$8:$F$107)="Non"),IF(COUNTIFS('Planning_zones'!$A$5:$A$154,"&lt;&gt;",'Planning_zones'!$A$5:$A$154,"&lt;&gt;"&amp;$A76,'Planning_zones'!$B$5:$B$154,$B76,'Planning_zones'!$K$5:$K$154,"&lt;&gt;Annulé",'Planning_zones'!$G$5:$G$154,"&lt;="&amp;$H76,'Planning_zones'!$H$5:$H$154,"&gt;="&amp;$G76)&gt;0,"CONFLIT ZONE","OK"),IF(COUNTIFS('Planning_zones'!$A$5:$A$154,"&lt;&gt;",'Planning_zones'!$A$5:$A$154,"&lt;&gt;"&amp;$A76,'Planning_zones'!$B$5:$B$154,$B76,'Planning_zones'!$K$5:$K$154,"&lt;&gt;Annulé",'Planning_zones'!$M$5:$M$154,"Oui",'Planning_zones'!$G$5:$G$154,"&lt;="&amp;$H76,'Planning_zones'!$H$5:$H$154,"&gt;="&amp;$G76)&gt;0,"CONFLIT ZONE","OK")),"ZONE INTROUVABLE"))))</f>
        <v/>
      </c>
      <c r="R76" s="25">
        <f>IF($A76="","",IF(OR($F76="",$G76="",$H76=""),"",IF($K76="Annulé","OK",IF(SUMPRODUCT(('Planning_zones'!$A$5:$A$154&lt;&gt;"")*('Planning_zones'!$A$5:$A$154&lt;&gt;$A76)*('Planning_zones'!$F$5:$F$154=$F76)*('Planning_zones'!$K$5:$K$154&lt;&gt;"Annulé")*('Planning_zones'!$G$5:$G$154&lt;&gt;"")*('Planning_zones'!$H$5:$H$154&lt;&gt;"")*('Planning_zones'!$G$5:$G$154&lt;=$H76)*('Planning_zones'!$H$5:$H$154&gt;=$G76))&gt;0,"ÉQUIPE DÉJÀ MOBILISÉE","OK"))))</f>
        <v/>
      </c>
      <c r="S76" s="25">
        <f>IF($A76="","",IF($N76="","",IFERROR(IF(_xlfn.XLOOKUP($N76,'Planning_zones'!$A$5:$A$154,'Planning_zones'!$H$5:$H$154)&lt;$G76,"OK","PRÉDÉCESSEUR NON TERMINÉ"),"PRÉDÉCESSEUR INTROUVABLE")))</f>
        <v/>
      </c>
      <c r="T76" s="25">
        <f>IF($A76="","",IF(OR($B76="",$G76="",$H76=""),"",IFERROR(IF(AND($G76&gt;=_xlfn.XLOOKUP($B76,'Paramètres'!$A$8:$A$107,'Paramètres'!$D$8:$D$107),$H76&lt;=_xlfn.XLOOKUP($B76,'Paramètres'!$A$8:$A$107,'Paramètres'!$E$8:$E$107)),"OK","HORS DISPONIBILITÉ"),"ZONE INTROUVABLE")))</f>
        <v/>
      </c>
      <c r="U76" s="19" t="n"/>
    </row>
    <row r="77" ht="22" customHeight="1">
      <c r="A77" s="18" t="n"/>
      <c r="B77" s="18" t="n"/>
      <c r="C77" s="20" t="n"/>
      <c r="D77" s="19" t="n"/>
      <c r="E77" s="18" t="n"/>
      <c r="F77" s="18" t="n"/>
      <c r="G77" s="21" t="n"/>
      <c r="H77" s="21" t="n"/>
      <c r="I77" s="22">
        <f>IF($A77="","",IF(OR($G77="",$H77=""),"",IFERROR(NETWORKDAYS($G77,$H77,'Paramètres'!$P$8:$P$107),"")))</f>
        <v/>
      </c>
      <c r="J77" s="23" t="n"/>
      <c r="K77" s="20" t="n"/>
      <c r="L77" s="20" t="n"/>
      <c r="M77" s="20" t="n"/>
      <c r="N77" s="18" t="n"/>
      <c r="O77" s="24">
        <f>IF($A77="","",IF(OR($B77="",$C77=""),"",MAX(IFERROR(_xlfn.XLOOKUP($B77,'Paramètres'!$A$8:$A$107,'Paramètres'!$D$8:$D$107),0),IFERROR(_xlfn.MAXIFS('Planning_zones'!$H$5:$H$154,'Planning_zones'!$B$5:$B$154,$B77,'Planning_zones'!$C$5:$C$154,"&lt;"&amp;$C77,'Planning_zones'!$K$5:$K$154,"&lt;&gt;Annulé")+1,0))))</f>
        <v/>
      </c>
      <c r="P77" s="25">
        <f>IF($A77="","",IF(OR($G77="",$H77=""),"INCOMPLET",IF($H77&lt;$G77,"DATES INVALIDES","OK")))</f>
        <v/>
      </c>
      <c r="Q77" s="25">
        <f>IF($A77="","",IF(OR($B77="",$G77="",$H77=""),"",IF($K77="Annulé","OK",IFERROR(IF(OR($M77="Oui",_xlfn.XLOOKUP($B77,'Paramètres'!$A$8:$A$107,'Paramètres'!$F$8:$F$107)="Non"),IF(COUNTIFS('Planning_zones'!$A$5:$A$154,"&lt;&gt;",'Planning_zones'!$A$5:$A$154,"&lt;&gt;"&amp;$A77,'Planning_zones'!$B$5:$B$154,$B77,'Planning_zones'!$K$5:$K$154,"&lt;&gt;Annulé",'Planning_zones'!$G$5:$G$154,"&lt;="&amp;$H77,'Planning_zones'!$H$5:$H$154,"&gt;="&amp;$G77)&gt;0,"CONFLIT ZONE","OK"),IF(COUNTIFS('Planning_zones'!$A$5:$A$154,"&lt;&gt;",'Planning_zones'!$A$5:$A$154,"&lt;&gt;"&amp;$A77,'Planning_zones'!$B$5:$B$154,$B77,'Planning_zones'!$K$5:$K$154,"&lt;&gt;Annulé",'Planning_zones'!$M$5:$M$154,"Oui",'Planning_zones'!$G$5:$G$154,"&lt;="&amp;$H77,'Planning_zones'!$H$5:$H$154,"&gt;="&amp;$G77)&gt;0,"CONFLIT ZONE","OK")),"ZONE INTROUVABLE"))))</f>
        <v/>
      </c>
      <c r="R77" s="25">
        <f>IF($A77="","",IF(OR($F77="",$G77="",$H77=""),"",IF($K77="Annulé","OK",IF(SUMPRODUCT(('Planning_zones'!$A$5:$A$154&lt;&gt;"")*('Planning_zones'!$A$5:$A$154&lt;&gt;$A77)*('Planning_zones'!$F$5:$F$154=$F77)*('Planning_zones'!$K$5:$K$154&lt;&gt;"Annulé")*('Planning_zones'!$G$5:$G$154&lt;&gt;"")*('Planning_zones'!$H$5:$H$154&lt;&gt;"")*('Planning_zones'!$G$5:$G$154&lt;=$H77)*('Planning_zones'!$H$5:$H$154&gt;=$G77))&gt;0,"ÉQUIPE DÉJÀ MOBILISÉE","OK"))))</f>
        <v/>
      </c>
      <c r="S77" s="25">
        <f>IF($A77="","",IF($N77="","",IFERROR(IF(_xlfn.XLOOKUP($N77,'Planning_zones'!$A$5:$A$154,'Planning_zones'!$H$5:$H$154)&lt;$G77,"OK","PRÉDÉCESSEUR NON TERMINÉ"),"PRÉDÉCESSEUR INTROUVABLE")))</f>
        <v/>
      </c>
      <c r="T77" s="25">
        <f>IF($A77="","",IF(OR($B77="",$G77="",$H77=""),"",IFERROR(IF(AND($G77&gt;=_xlfn.XLOOKUP($B77,'Paramètres'!$A$8:$A$107,'Paramètres'!$D$8:$D$107),$H77&lt;=_xlfn.XLOOKUP($B77,'Paramètres'!$A$8:$A$107,'Paramètres'!$E$8:$E$107)),"OK","HORS DISPONIBILITÉ"),"ZONE INTROUVABLE")))</f>
        <v/>
      </c>
      <c r="U77" s="19" t="n"/>
    </row>
    <row r="78" ht="22" customHeight="1">
      <c r="A78" s="18" t="n"/>
      <c r="B78" s="18" t="n"/>
      <c r="C78" s="20" t="n"/>
      <c r="D78" s="19" t="n"/>
      <c r="E78" s="18" t="n"/>
      <c r="F78" s="18" t="n"/>
      <c r="G78" s="21" t="n"/>
      <c r="H78" s="21" t="n"/>
      <c r="I78" s="22">
        <f>IF($A78="","",IF(OR($G78="",$H78=""),"",IFERROR(NETWORKDAYS($G78,$H78,'Paramètres'!$P$8:$P$107),"")))</f>
        <v/>
      </c>
      <c r="J78" s="23" t="n"/>
      <c r="K78" s="20" t="n"/>
      <c r="L78" s="20" t="n"/>
      <c r="M78" s="20" t="n"/>
      <c r="N78" s="18" t="n"/>
      <c r="O78" s="24">
        <f>IF($A78="","",IF(OR($B78="",$C78=""),"",MAX(IFERROR(_xlfn.XLOOKUP($B78,'Paramètres'!$A$8:$A$107,'Paramètres'!$D$8:$D$107),0),IFERROR(_xlfn.MAXIFS('Planning_zones'!$H$5:$H$154,'Planning_zones'!$B$5:$B$154,$B78,'Planning_zones'!$C$5:$C$154,"&lt;"&amp;$C78,'Planning_zones'!$K$5:$K$154,"&lt;&gt;Annulé")+1,0))))</f>
        <v/>
      </c>
      <c r="P78" s="25">
        <f>IF($A78="","",IF(OR($G78="",$H78=""),"INCOMPLET",IF($H78&lt;$G78,"DATES INVALIDES","OK")))</f>
        <v/>
      </c>
      <c r="Q78" s="25">
        <f>IF($A78="","",IF(OR($B78="",$G78="",$H78=""),"",IF($K78="Annulé","OK",IFERROR(IF(OR($M78="Oui",_xlfn.XLOOKUP($B78,'Paramètres'!$A$8:$A$107,'Paramètres'!$F$8:$F$107)="Non"),IF(COUNTIFS('Planning_zones'!$A$5:$A$154,"&lt;&gt;",'Planning_zones'!$A$5:$A$154,"&lt;&gt;"&amp;$A78,'Planning_zones'!$B$5:$B$154,$B78,'Planning_zones'!$K$5:$K$154,"&lt;&gt;Annulé",'Planning_zones'!$G$5:$G$154,"&lt;="&amp;$H78,'Planning_zones'!$H$5:$H$154,"&gt;="&amp;$G78)&gt;0,"CONFLIT ZONE","OK"),IF(COUNTIFS('Planning_zones'!$A$5:$A$154,"&lt;&gt;",'Planning_zones'!$A$5:$A$154,"&lt;&gt;"&amp;$A78,'Planning_zones'!$B$5:$B$154,$B78,'Planning_zones'!$K$5:$K$154,"&lt;&gt;Annulé",'Planning_zones'!$M$5:$M$154,"Oui",'Planning_zones'!$G$5:$G$154,"&lt;="&amp;$H78,'Planning_zones'!$H$5:$H$154,"&gt;="&amp;$G78)&gt;0,"CONFLIT ZONE","OK")),"ZONE INTROUVABLE"))))</f>
        <v/>
      </c>
      <c r="R78" s="25">
        <f>IF($A78="","",IF(OR($F78="",$G78="",$H78=""),"",IF($K78="Annulé","OK",IF(SUMPRODUCT(('Planning_zones'!$A$5:$A$154&lt;&gt;"")*('Planning_zones'!$A$5:$A$154&lt;&gt;$A78)*('Planning_zones'!$F$5:$F$154=$F78)*('Planning_zones'!$K$5:$K$154&lt;&gt;"Annulé")*('Planning_zones'!$G$5:$G$154&lt;&gt;"")*('Planning_zones'!$H$5:$H$154&lt;&gt;"")*('Planning_zones'!$G$5:$G$154&lt;=$H78)*('Planning_zones'!$H$5:$H$154&gt;=$G78))&gt;0,"ÉQUIPE DÉJÀ MOBILISÉE","OK"))))</f>
        <v/>
      </c>
      <c r="S78" s="25">
        <f>IF($A78="","",IF($N78="","",IFERROR(IF(_xlfn.XLOOKUP($N78,'Planning_zones'!$A$5:$A$154,'Planning_zones'!$H$5:$H$154)&lt;$G78,"OK","PRÉDÉCESSEUR NON TERMINÉ"),"PRÉDÉCESSEUR INTROUVABLE")))</f>
        <v/>
      </c>
      <c r="T78" s="25">
        <f>IF($A78="","",IF(OR($B78="",$G78="",$H78=""),"",IFERROR(IF(AND($G78&gt;=_xlfn.XLOOKUP($B78,'Paramètres'!$A$8:$A$107,'Paramètres'!$D$8:$D$107),$H78&lt;=_xlfn.XLOOKUP($B78,'Paramètres'!$A$8:$A$107,'Paramètres'!$E$8:$E$107)),"OK","HORS DISPONIBILITÉ"),"ZONE INTROUVABLE")))</f>
        <v/>
      </c>
      <c r="U78" s="19" t="n"/>
    </row>
    <row r="79" ht="22" customHeight="1">
      <c r="A79" s="18" t="n"/>
      <c r="B79" s="18" t="n"/>
      <c r="C79" s="20" t="n"/>
      <c r="D79" s="19" t="n"/>
      <c r="E79" s="18" t="n"/>
      <c r="F79" s="18" t="n"/>
      <c r="G79" s="21" t="n"/>
      <c r="H79" s="21" t="n"/>
      <c r="I79" s="22">
        <f>IF($A79="","",IF(OR($G79="",$H79=""),"",IFERROR(NETWORKDAYS($G79,$H79,'Paramètres'!$P$8:$P$107),"")))</f>
        <v/>
      </c>
      <c r="J79" s="23" t="n"/>
      <c r="K79" s="20" t="n"/>
      <c r="L79" s="20" t="n"/>
      <c r="M79" s="20" t="n"/>
      <c r="N79" s="18" t="n"/>
      <c r="O79" s="24">
        <f>IF($A79="","",IF(OR($B79="",$C79=""),"",MAX(IFERROR(_xlfn.XLOOKUP($B79,'Paramètres'!$A$8:$A$107,'Paramètres'!$D$8:$D$107),0),IFERROR(_xlfn.MAXIFS('Planning_zones'!$H$5:$H$154,'Planning_zones'!$B$5:$B$154,$B79,'Planning_zones'!$C$5:$C$154,"&lt;"&amp;$C79,'Planning_zones'!$K$5:$K$154,"&lt;&gt;Annulé")+1,0))))</f>
        <v/>
      </c>
      <c r="P79" s="25">
        <f>IF($A79="","",IF(OR($G79="",$H79=""),"INCOMPLET",IF($H79&lt;$G79,"DATES INVALIDES","OK")))</f>
        <v/>
      </c>
      <c r="Q79" s="25">
        <f>IF($A79="","",IF(OR($B79="",$G79="",$H79=""),"",IF($K79="Annulé","OK",IFERROR(IF(OR($M79="Oui",_xlfn.XLOOKUP($B79,'Paramètres'!$A$8:$A$107,'Paramètres'!$F$8:$F$107)="Non"),IF(COUNTIFS('Planning_zones'!$A$5:$A$154,"&lt;&gt;",'Planning_zones'!$A$5:$A$154,"&lt;&gt;"&amp;$A79,'Planning_zones'!$B$5:$B$154,$B79,'Planning_zones'!$K$5:$K$154,"&lt;&gt;Annulé",'Planning_zones'!$G$5:$G$154,"&lt;="&amp;$H79,'Planning_zones'!$H$5:$H$154,"&gt;="&amp;$G79)&gt;0,"CONFLIT ZONE","OK"),IF(COUNTIFS('Planning_zones'!$A$5:$A$154,"&lt;&gt;",'Planning_zones'!$A$5:$A$154,"&lt;&gt;"&amp;$A79,'Planning_zones'!$B$5:$B$154,$B79,'Planning_zones'!$K$5:$K$154,"&lt;&gt;Annulé",'Planning_zones'!$M$5:$M$154,"Oui",'Planning_zones'!$G$5:$G$154,"&lt;="&amp;$H79,'Planning_zones'!$H$5:$H$154,"&gt;="&amp;$G79)&gt;0,"CONFLIT ZONE","OK")),"ZONE INTROUVABLE"))))</f>
        <v/>
      </c>
      <c r="R79" s="25">
        <f>IF($A79="","",IF(OR($F79="",$G79="",$H79=""),"",IF($K79="Annulé","OK",IF(SUMPRODUCT(('Planning_zones'!$A$5:$A$154&lt;&gt;"")*('Planning_zones'!$A$5:$A$154&lt;&gt;$A79)*('Planning_zones'!$F$5:$F$154=$F79)*('Planning_zones'!$K$5:$K$154&lt;&gt;"Annulé")*('Planning_zones'!$G$5:$G$154&lt;&gt;"")*('Planning_zones'!$H$5:$H$154&lt;&gt;"")*('Planning_zones'!$G$5:$G$154&lt;=$H79)*('Planning_zones'!$H$5:$H$154&gt;=$G79))&gt;0,"ÉQUIPE DÉJÀ MOBILISÉE","OK"))))</f>
        <v/>
      </c>
      <c r="S79" s="25">
        <f>IF($A79="","",IF($N79="","",IFERROR(IF(_xlfn.XLOOKUP($N79,'Planning_zones'!$A$5:$A$154,'Planning_zones'!$H$5:$H$154)&lt;$G79,"OK","PRÉDÉCESSEUR NON TERMINÉ"),"PRÉDÉCESSEUR INTROUVABLE")))</f>
        <v/>
      </c>
      <c r="T79" s="25">
        <f>IF($A79="","",IF(OR($B79="",$G79="",$H79=""),"",IFERROR(IF(AND($G79&gt;=_xlfn.XLOOKUP($B79,'Paramètres'!$A$8:$A$107,'Paramètres'!$D$8:$D$107),$H79&lt;=_xlfn.XLOOKUP($B79,'Paramètres'!$A$8:$A$107,'Paramètres'!$E$8:$E$107)),"OK","HORS DISPONIBILITÉ"),"ZONE INTROUVABLE")))</f>
        <v/>
      </c>
      <c r="U79" s="19" t="n"/>
    </row>
    <row r="80" ht="22" customHeight="1">
      <c r="A80" s="18" t="n"/>
      <c r="B80" s="18" t="n"/>
      <c r="C80" s="20" t="n"/>
      <c r="D80" s="19" t="n"/>
      <c r="E80" s="18" t="n"/>
      <c r="F80" s="18" t="n"/>
      <c r="G80" s="21" t="n"/>
      <c r="H80" s="21" t="n"/>
      <c r="I80" s="22">
        <f>IF($A80="","",IF(OR($G80="",$H80=""),"",IFERROR(NETWORKDAYS($G80,$H80,'Paramètres'!$P$8:$P$107),"")))</f>
        <v/>
      </c>
      <c r="J80" s="23" t="n"/>
      <c r="K80" s="20" t="n"/>
      <c r="L80" s="20" t="n"/>
      <c r="M80" s="20" t="n"/>
      <c r="N80" s="18" t="n"/>
      <c r="O80" s="24">
        <f>IF($A80="","",IF(OR($B80="",$C80=""),"",MAX(IFERROR(_xlfn.XLOOKUP($B80,'Paramètres'!$A$8:$A$107,'Paramètres'!$D$8:$D$107),0),IFERROR(_xlfn.MAXIFS('Planning_zones'!$H$5:$H$154,'Planning_zones'!$B$5:$B$154,$B80,'Planning_zones'!$C$5:$C$154,"&lt;"&amp;$C80,'Planning_zones'!$K$5:$K$154,"&lt;&gt;Annulé")+1,0))))</f>
        <v/>
      </c>
      <c r="P80" s="25">
        <f>IF($A80="","",IF(OR($G80="",$H80=""),"INCOMPLET",IF($H80&lt;$G80,"DATES INVALIDES","OK")))</f>
        <v/>
      </c>
      <c r="Q80" s="25">
        <f>IF($A80="","",IF(OR($B80="",$G80="",$H80=""),"",IF($K80="Annulé","OK",IFERROR(IF(OR($M80="Oui",_xlfn.XLOOKUP($B80,'Paramètres'!$A$8:$A$107,'Paramètres'!$F$8:$F$107)="Non"),IF(COUNTIFS('Planning_zones'!$A$5:$A$154,"&lt;&gt;",'Planning_zones'!$A$5:$A$154,"&lt;&gt;"&amp;$A80,'Planning_zones'!$B$5:$B$154,$B80,'Planning_zones'!$K$5:$K$154,"&lt;&gt;Annulé",'Planning_zones'!$G$5:$G$154,"&lt;="&amp;$H80,'Planning_zones'!$H$5:$H$154,"&gt;="&amp;$G80)&gt;0,"CONFLIT ZONE","OK"),IF(COUNTIFS('Planning_zones'!$A$5:$A$154,"&lt;&gt;",'Planning_zones'!$A$5:$A$154,"&lt;&gt;"&amp;$A80,'Planning_zones'!$B$5:$B$154,$B80,'Planning_zones'!$K$5:$K$154,"&lt;&gt;Annulé",'Planning_zones'!$M$5:$M$154,"Oui",'Planning_zones'!$G$5:$G$154,"&lt;="&amp;$H80,'Planning_zones'!$H$5:$H$154,"&gt;="&amp;$G80)&gt;0,"CONFLIT ZONE","OK")),"ZONE INTROUVABLE"))))</f>
        <v/>
      </c>
      <c r="R80" s="25">
        <f>IF($A80="","",IF(OR($F80="",$G80="",$H80=""),"",IF($K80="Annulé","OK",IF(SUMPRODUCT(('Planning_zones'!$A$5:$A$154&lt;&gt;"")*('Planning_zones'!$A$5:$A$154&lt;&gt;$A80)*('Planning_zones'!$F$5:$F$154=$F80)*('Planning_zones'!$K$5:$K$154&lt;&gt;"Annulé")*('Planning_zones'!$G$5:$G$154&lt;&gt;"")*('Planning_zones'!$H$5:$H$154&lt;&gt;"")*('Planning_zones'!$G$5:$G$154&lt;=$H80)*('Planning_zones'!$H$5:$H$154&gt;=$G80))&gt;0,"ÉQUIPE DÉJÀ MOBILISÉE","OK"))))</f>
        <v/>
      </c>
      <c r="S80" s="25">
        <f>IF($A80="","",IF($N80="","",IFERROR(IF(_xlfn.XLOOKUP($N80,'Planning_zones'!$A$5:$A$154,'Planning_zones'!$H$5:$H$154)&lt;$G80,"OK","PRÉDÉCESSEUR NON TERMINÉ"),"PRÉDÉCESSEUR INTROUVABLE")))</f>
        <v/>
      </c>
      <c r="T80" s="25">
        <f>IF($A80="","",IF(OR($B80="",$G80="",$H80=""),"",IFERROR(IF(AND($G80&gt;=_xlfn.XLOOKUP($B80,'Paramètres'!$A$8:$A$107,'Paramètres'!$D$8:$D$107),$H80&lt;=_xlfn.XLOOKUP($B80,'Paramètres'!$A$8:$A$107,'Paramètres'!$E$8:$E$107)),"OK","HORS DISPONIBILITÉ"),"ZONE INTROUVABLE")))</f>
        <v/>
      </c>
      <c r="U80" s="19" t="n"/>
    </row>
    <row r="81" ht="22" customHeight="1">
      <c r="A81" s="18" t="n"/>
      <c r="B81" s="18" t="n"/>
      <c r="C81" s="20" t="n"/>
      <c r="D81" s="19" t="n"/>
      <c r="E81" s="18" t="n"/>
      <c r="F81" s="18" t="n"/>
      <c r="G81" s="21" t="n"/>
      <c r="H81" s="21" t="n"/>
      <c r="I81" s="22">
        <f>IF($A81="","",IF(OR($G81="",$H81=""),"",IFERROR(NETWORKDAYS($G81,$H81,'Paramètres'!$P$8:$P$107),"")))</f>
        <v/>
      </c>
      <c r="J81" s="23" t="n"/>
      <c r="K81" s="20" t="n"/>
      <c r="L81" s="20" t="n"/>
      <c r="M81" s="20" t="n"/>
      <c r="N81" s="18" t="n"/>
      <c r="O81" s="24">
        <f>IF($A81="","",IF(OR($B81="",$C81=""),"",MAX(IFERROR(_xlfn.XLOOKUP($B81,'Paramètres'!$A$8:$A$107,'Paramètres'!$D$8:$D$107),0),IFERROR(_xlfn.MAXIFS('Planning_zones'!$H$5:$H$154,'Planning_zones'!$B$5:$B$154,$B81,'Planning_zones'!$C$5:$C$154,"&lt;"&amp;$C81,'Planning_zones'!$K$5:$K$154,"&lt;&gt;Annulé")+1,0))))</f>
        <v/>
      </c>
      <c r="P81" s="25">
        <f>IF($A81="","",IF(OR($G81="",$H81=""),"INCOMPLET",IF($H81&lt;$G81,"DATES INVALIDES","OK")))</f>
        <v/>
      </c>
      <c r="Q81" s="25">
        <f>IF($A81="","",IF(OR($B81="",$G81="",$H81=""),"",IF($K81="Annulé","OK",IFERROR(IF(OR($M81="Oui",_xlfn.XLOOKUP($B81,'Paramètres'!$A$8:$A$107,'Paramètres'!$F$8:$F$107)="Non"),IF(COUNTIFS('Planning_zones'!$A$5:$A$154,"&lt;&gt;",'Planning_zones'!$A$5:$A$154,"&lt;&gt;"&amp;$A81,'Planning_zones'!$B$5:$B$154,$B81,'Planning_zones'!$K$5:$K$154,"&lt;&gt;Annulé",'Planning_zones'!$G$5:$G$154,"&lt;="&amp;$H81,'Planning_zones'!$H$5:$H$154,"&gt;="&amp;$G81)&gt;0,"CONFLIT ZONE","OK"),IF(COUNTIFS('Planning_zones'!$A$5:$A$154,"&lt;&gt;",'Planning_zones'!$A$5:$A$154,"&lt;&gt;"&amp;$A81,'Planning_zones'!$B$5:$B$154,$B81,'Planning_zones'!$K$5:$K$154,"&lt;&gt;Annulé",'Planning_zones'!$M$5:$M$154,"Oui",'Planning_zones'!$G$5:$G$154,"&lt;="&amp;$H81,'Planning_zones'!$H$5:$H$154,"&gt;="&amp;$G81)&gt;0,"CONFLIT ZONE","OK")),"ZONE INTROUVABLE"))))</f>
        <v/>
      </c>
      <c r="R81" s="25">
        <f>IF($A81="","",IF(OR($F81="",$G81="",$H81=""),"",IF($K81="Annulé","OK",IF(SUMPRODUCT(('Planning_zones'!$A$5:$A$154&lt;&gt;"")*('Planning_zones'!$A$5:$A$154&lt;&gt;$A81)*('Planning_zones'!$F$5:$F$154=$F81)*('Planning_zones'!$K$5:$K$154&lt;&gt;"Annulé")*('Planning_zones'!$G$5:$G$154&lt;&gt;"")*('Planning_zones'!$H$5:$H$154&lt;&gt;"")*('Planning_zones'!$G$5:$G$154&lt;=$H81)*('Planning_zones'!$H$5:$H$154&gt;=$G81))&gt;0,"ÉQUIPE DÉJÀ MOBILISÉE","OK"))))</f>
        <v/>
      </c>
      <c r="S81" s="25">
        <f>IF($A81="","",IF($N81="","",IFERROR(IF(_xlfn.XLOOKUP($N81,'Planning_zones'!$A$5:$A$154,'Planning_zones'!$H$5:$H$154)&lt;$G81,"OK","PRÉDÉCESSEUR NON TERMINÉ"),"PRÉDÉCESSEUR INTROUVABLE")))</f>
        <v/>
      </c>
      <c r="T81" s="25">
        <f>IF($A81="","",IF(OR($B81="",$G81="",$H81=""),"",IFERROR(IF(AND($G81&gt;=_xlfn.XLOOKUP($B81,'Paramètres'!$A$8:$A$107,'Paramètres'!$D$8:$D$107),$H81&lt;=_xlfn.XLOOKUP($B81,'Paramètres'!$A$8:$A$107,'Paramètres'!$E$8:$E$107)),"OK","HORS DISPONIBILITÉ"),"ZONE INTROUVABLE")))</f>
        <v/>
      </c>
      <c r="U81" s="19" t="n"/>
    </row>
    <row r="82" ht="22" customHeight="1">
      <c r="A82" s="18" t="n"/>
      <c r="B82" s="18" t="n"/>
      <c r="C82" s="20" t="n"/>
      <c r="D82" s="19" t="n"/>
      <c r="E82" s="18" t="n"/>
      <c r="F82" s="18" t="n"/>
      <c r="G82" s="21" t="n"/>
      <c r="H82" s="21" t="n"/>
      <c r="I82" s="22">
        <f>IF($A82="","",IF(OR($G82="",$H82=""),"",IFERROR(NETWORKDAYS($G82,$H82,'Paramètres'!$P$8:$P$107),"")))</f>
        <v/>
      </c>
      <c r="J82" s="23" t="n"/>
      <c r="K82" s="20" t="n"/>
      <c r="L82" s="20" t="n"/>
      <c r="M82" s="20" t="n"/>
      <c r="N82" s="18" t="n"/>
      <c r="O82" s="24">
        <f>IF($A82="","",IF(OR($B82="",$C82=""),"",MAX(IFERROR(_xlfn.XLOOKUP($B82,'Paramètres'!$A$8:$A$107,'Paramètres'!$D$8:$D$107),0),IFERROR(_xlfn.MAXIFS('Planning_zones'!$H$5:$H$154,'Planning_zones'!$B$5:$B$154,$B82,'Planning_zones'!$C$5:$C$154,"&lt;"&amp;$C82,'Planning_zones'!$K$5:$K$154,"&lt;&gt;Annulé")+1,0))))</f>
        <v/>
      </c>
      <c r="P82" s="25">
        <f>IF($A82="","",IF(OR($G82="",$H82=""),"INCOMPLET",IF($H82&lt;$G82,"DATES INVALIDES","OK")))</f>
        <v/>
      </c>
      <c r="Q82" s="25">
        <f>IF($A82="","",IF(OR($B82="",$G82="",$H82=""),"",IF($K82="Annulé","OK",IFERROR(IF(OR($M82="Oui",_xlfn.XLOOKUP($B82,'Paramètres'!$A$8:$A$107,'Paramètres'!$F$8:$F$107)="Non"),IF(COUNTIFS('Planning_zones'!$A$5:$A$154,"&lt;&gt;",'Planning_zones'!$A$5:$A$154,"&lt;&gt;"&amp;$A82,'Planning_zones'!$B$5:$B$154,$B82,'Planning_zones'!$K$5:$K$154,"&lt;&gt;Annulé",'Planning_zones'!$G$5:$G$154,"&lt;="&amp;$H82,'Planning_zones'!$H$5:$H$154,"&gt;="&amp;$G82)&gt;0,"CONFLIT ZONE","OK"),IF(COUNTIFS('Planning_zones'!$A$5:$A$154,"&lt;&gt;",'Planning_zones'!$A$5:$A$154,"&lt;&gt;"&amp;$A82,'Planning_zones'!$B$5:$B$154,$B82,'Planning_zones'!$K$5:$K$154,"&lt;&gt;Annulé",'Planning_zones'!$M$5:$M$154,"Oui",'Planning_zones'!$G$5:$G$154,"&lt;="&amp;$H82,'Planning_zones'!$H$5:$H$154,"&gt;="&amp;$G82)&gt;0,"CONFLIT ZONE","OK")),"ZONE INTROUVABLE"))))</f>
        <v/>
      </c>
      <c r="R82" s="25">
        <f>IF($A82="","",IF(OR($F82="",$G82="",$H82=""),"",IF($K82="Annulé","OK",IF(SUMPRODUCT(('Planning_zones'!$A$5:$A$154&lt;&gt;"")*('Planning_zones'!$A$5:$A$154&lt;&gt;$A82)*('Planning_zones'!$F$5:$F$154=$F82)*('Planning_zones'!$K$5:$K$154&lt;&gt;"Annulé")*('Planning_zones'!$G$5:$G$154&lt;&gt;"")*('Planning_zones'!$H$5:$H$154&lt;&gt;"")*('Planning_zones'!$G$5:$G$154&lt;=$H82)*('Planning_zones'!$H$5:$H$154&gt;=$G82))&gt;0,"ÉQUIPE DÉJÀ MOBILISÉE","OK"))))</f>
        <v/>
      </c>
      <c r="S82" s="25">
        <f>IF($A82="","",IF($N82="","",IFERROR(IF(_xlfn.XLOOKUP($N82,'Planning_zones'!$A$5:$A$154,'Planning_zones'!$H$5:$H$154)&lt;$G82,"OK","PRÉDÉCESSEUR NON TERMINÉ"),"PRÉDÉCESSEUR INTROUVABLE")))</f>
        <v/>
      </c>
      <c r="T82" s="25">
        <f>IF($A82="","",IF(OR($B82="",$G82="",$H82=""),"",IFERROR(IF(AND($G82&gt;=_xlfn.XLOOKUP($B82,'Paramètres'!$A$8:$A$107,'Paramètres'!$D$8:$D$107),$H82&lt;=_xlfn.XLOOKUP($B82,'Paramètres'!$A$8:$A$107,'Paramètres'!$E$8:$E$107)),"OK","HORS DISPONIBILITÉ"),"ZONE INTROUVABLE")))</f>
        <v/>
      </c>
      <c r="U82" s="19" t="n"/>
    </row>
    <row r="83" ht="22" customHeight="1">
      <c r="A83" s="18" t="n"/>
      <c r="B83" s="18" t="n"/>
      <c r="C83" s="20" t="n"/>
      <c r="D83" s="19" t="n"/>
      <c r="E83" s="18" t="n"/>
      <c r="F83" s="18" t="n"/>
      <c r="G83" s="21" t="n"/>
      <c r="H83" s="21" t="n"/>
      <c r="I83" s="22">
        <f>IF($A83="","",IF(OR($G83="",$H83=""),"",IFERROR(NETWORKDAYS($G83,$H83,'Paramètres'!$P$8:$P$107),"")))</f>
        <v/>
      </c>
      <c r="J83" s="23" t="n"/>
      <c r="K83" s="20" t="n"/>
      <c r="L83" s="20" t="n"/>
      <c r="M83" s="20" t="n"/>
      <c r="N83" s="18" t="n"/>
      <c r="O83" s="24">
        <f>IF($A83="","",IF(OR($B83="",$C83=""),"",MAX(IFERROR(_xlfn.XLOOKUP($B83,'Paramètres'!$A$8:$A$107,'Paramètres'!$D$8:$D$107),0),IFERROR(_xlfn.MAXIFS('Planning_zones'!$H$5:$H$154,'Planning_zones'!$B$5:$B$154,$B83,'Planning_zones'!$C$5:$C$154,"&lt;"&amp;$C83,'Planning_zones'!$K$5:$K$154,"&lt;&gt;Annulé")+1,0))))</f>
        <v/>
      </c>
      <c r="P83" s="25">
        <f>IF($A83="","",IF(OR($G83="",$H83=""),"INCOMPLET",IF($H83&lt;$G83,"DATES INVALIDES","OK")))</f>
        <v/>
      </c>
      <c r="Q83" s="25">
        <f>IF($A83="","",IF(OR($B83="",$G83="",$H83=""),"",IF($K83="Annulé","OK",IFERROR(IF(OR($M83="Oui",_xlfn.XLOOKUP($B83,'Paramètres'!$A$8:$A$107,'Paramètres'!$F$8:$F$107)="Non"),IF(COUNTIFS('Planning_zones'!$A$5:$A$154,"&lt;&gt;",'Planning_zones'!$A$5:$A$154,"&lt;&gt;"&amp;$A83,'Planning_zones'!$B$5:$B$154,$B83,'Planning_zones'!$K$5:$K$154,"&lt;&gt;Annulé",'Planning_zones'!$G$5:$G$154,"&lt;="&amp;$H83,'Planning_zones'!$H$5:$H$154,"&gt;="&amp;$G83)&gt;0,"CONFLIT ZONE","OK"),IF(COUNTIFS('Planning_zones'!$A$5:$A$154,"&lt;&gt;",'Planning_zones'!$A$5:$A$154,"&lt;&gt;"&amp;$A83,'Planning_zones'!$B$5:$B$154,$B83,'Planning_zones'!$K$5:$K$154,"&lt;&gt;Annulé",'Planning_zones'!$M$5:$M$154,"Oui",'Planning_zones'!$G$5:$G$154,"&lt;="&amp;$H83,'Planning_zones'!$H$5:$H$154,"&gt;="&amp;$G83)&gt;0,"CONFLIT ZONE","OK")),"ZONE INTROUVABLE"))))</f>
        <v/>
      </c>
      <c r="R83" s="25">
        <f>IF($A83="","",IF(OR($F83="",$G83="",$H83=""),"",IF($K83="Annulé","OK",IF(SUMPRODUCT(('Planning_zones'!$A$5:$A$154&lt;&gt;"")*('Planning_zones'!$A$5:$A$154&lt;&gt;$A83)*('Planning_zones'!$F$5:$F$154=$F83)*('Planning_zones'!$K$5:$K$154&lt;&gt;"Annulé")*('Planning_zones'!$G$5:$G$154&lt;&gt;"")*('Planning_zones'!$H$5:$H$154&lt;&gt;"")*('Planning_zones'!$G$5:$G$154&lt;=$H83)*('Planning_zones'!$H$5:$H$154&gt;=$G83))&gt;0,"ÉQUIPE DÉJÀ MOBILISÉE","OK"))))</f>
        <v/>
      </c>
      <c r="S83" s="25">
        <f>IF($A83="","",IF($N83="","",IFERROR(IF(_xlfn.XLOOKUP($N83,'Planning_zones'!$A$5:$A$154,'Planning_zones'!$H$5:$H$154)&lt;$G83,"OK","PRÉDÉCESSEUR NON TERMINÉ"),"PRÉDÉCESSEUR INTROUVABLE")))</f>
        <v/>
      </c>
      <c r="T83" s="25">
        <f>IF($A83="","",IF(OR($B83="",$G83="",$H83=""),"",IFERROR(IF(AND($G83&gt;=_xlfn.XLOOKUP($B83,'Paramètres'!$A$8:$A$107,'Paramètres'!$D$8:$D$107),$H83&lt;=_xlfn.XLOOKUP($B83,'Paramètres'!$A$8:$A$107,'Paramètres'!$E$8:$E$107)),"OK","HORS DISPONIBILITÉ"),"ZONE INTROUVABLE")))</f>
        <v/>
      </c>
      <c r="U83" s="19" t="n"/>
    </row>
    <row r="84" ht="22" customHeight="1">
      <c r="A84" s="18" t="n"/>
      <c r="B84" s="18" t="n"/>
      <c r="C84" s="20" t="n"/>
      <c r="D84" s="19" t="n"/>
      <c r="E84" s="18" t="n"/>
      <c r="F84" s="18" t="n"/>
      <c r="G84" s="21" t="n"/>
      <c r="H84" s="21" t="n"/>
      <c r="I84" s="22">
        <f>IF($A84="","",IF(OR($G84="",$H84=""),"",IFERROR(NETWORKDAYS($G84,$H84,'Paramètres'!$P$8:$P$107),"")))</f>
        <v/>
      </c>
      <c r="J84" s="23" t="n"/>
      <c r="K84" s="20" t="n"/>
      <c r="L84" s="20" t="n"/>
      <c r="M84" s="20" t="n"/>
      <c r="N84" s="18" t="n"/>
      <c r="O84" s="24">
        <f>IF($A84="","",IF(OR($B84="",$C84=""),"",MAX(IFERROR(_xlfn.XLOOKUP($B84,'Paramètres'!$A$8:$A$107,'Paramètres'!$D$8:$D$107),0),IFERROR(_xlfn.MAXIFS('Planning_zones'!$H$5:$H$154,'Planning_zones'!$B$5:$B$154,$B84,'Planning_zones'!$C$5:$C$154,"&lt;"&amp;$C84,'Planning_zones'!$K$5:$K$154,"&lt;&gt;Annulé")+1,0))))</f>
        <v/>
      </c>
      <c r="P84" s="25">
        <f>IF($A84="","",IF(OR($G84="",$H84=""),"INCOMPLET",IF($H84&lt;$G84,"DATES INVALIDES","OK")))</f>
        <v/>
      </c>
      <c r="Q84" s="25">
        <f>IF($A84="","",IF(OR($B84="",$G84="",$H84=""),"",IF($K84="Annulé","OK",IFERROR(IF(OR($M84="Oui",_xlfn.XLOOKUP($B84,'Paramètres'!$A$8:$A$107,'Paramètres'!$F$8:$F$107)="Non"),IF(COUNTIFS('Planning_zones'!$A$5:$A$154,"&lt;&gt;",'Planning_zones'!$A$5:$A$154,"&lt;&gt;"&amp;$A84,'Planning_zones'!$B$5:$B$154,$B84,'Planning_zones'!$K$5:$K$154,"&lt;&gt;Annulé",'Planning_zones'!$G$5:$G$154,"&lt;="&amp;$H84,'Planning_zones'!$H$5:$H$154,"&gt;="&amp;$G84)&gt;0,"CONFLIT ZONE","OK"),IF(COUNTIFS('Planning_zones'!$A$5:$A$154,"&lt;&gt;",'Planning_zones'!$A$5:$A$154,"&lt;&gt;"&amp;$A84,'Planning_zones'!$B$5:$B$154,$B84,'Planning_zones'!$K$5:$K$154,"&lt;&gt;Annulé",'Planning_zones'!$M$5:$M$154,"Oui",'Planning_zones'!$G$5:$G$154,"&lt;="&amp;$H84,'Planning_zones'!$H$5:$H$154,"&gt;="&amp;$G84)&gt;0,"CONFLIT ZONE","OK")),"ZONE INTROUVABLE"))))</f>
        <v/>
      </c>
      <c r="R84" s="25">
        <f>IF($A84="","",IF(OR($F84="",$G84="",$H84=""),"",IF($K84="Annulé","OK",IF(SUMPRODUCT(('Planning_zones'!$A$5:$A$154&lt;&gt;"")*('Planning_zones'!$A$5:$A$154&lt;&gt;$A84)*('Planning_zones'!$F$5:$F$154=$F84)*('Planning_zones'!$K$5:$K$154&lt;&gt;"Annulé")*('Planning_zones'!$G$5:$G$154&lt;&gt;"")*('Planning_zones'!$H$5:$H$154&lt;&gt;"")*('Planning_zones'!$G$5:$G$154&lt;=$H84)*('Planning_zones'!$H$5:$H$154&gt;=$G84))&gt;0,"ÉQUIPE DÉJÀ MOBILISÉE","OK"))))</f>
        <v/>
      </c>
      <c r="S84" s="25">
        <f>IF($A84="","",IF($N84="","",IFERROR(IF(_xlfn.XLOOKUP($N84,'Planning_zones'!$A$5:$A$154,'Planning_zones'!$H$5:$H$154)&lt;$G84,"OK","PRÉDÉCESSEUR NON TERMINÉ"),"PRÉDÉCESSEUR INTROUVABLE")))</f>
        <v/>
      </c>
      <c r="T84" s="25">
        <f>IF($A84="","",IF(OR($B84="",$G84="",$H84=""),"",IFERROR(IF(AND($G84&gt;=_xlfn.XLOOKUP($B84,'Paramètres'!$A$8:$A$107,'Paramètres'!$D$8:$D$107),$H84&lt;=_xlfn.XLOOKUP($B84,'Paramètres'!$A$8:$A$107,'Paramètres'!$E$8:$E$107)),"OK","HORS DISPONIBILITÉ"),"ZONE INTROUVABLE")))</f>
        <v/>
      </c>
      <c r="U84" s="19" t="n"/>
    </row>
    <row r="85" ht="22" customHeight="1">
      <c r="A85" s="18" t="n"/>
      <c r="B85" s="18" t="n"/>
      <c r="C85" s="20" t="n"/>
      <c r="D85" s="19" t="n"/>
      <c r="E85" s="18" t="n"/>
      <c r="F85" s="18" t="n"/>
      <c r="G85" s="21" t="n"/>
      <c r="H85" s="21" t="n"/>
      <c r="I85" s="22">
        <f>IF($A85="","",IF(OR($G85="",$H85=""),"",IFERROR(NETWORKDAYS($G85,$H85,'Paramètres'!$P$8:$P$107),"")))</f>
        <v/>
      </c>
      <c r="J85" s="23" t="n"/>
      <c r="K85" s="20" t="n"/>
      <c r="L85" s="20" t="n"/>
      <c r="M85" s="20" t="n"/>
      <c r="N85" s="18" t="n"/>
      <c r="O85" s="24">
        <f>IF($A85="","",IF(OR($B85="",$C85=""),"",MAX(IFERROR(_xlfn.XLOOKUP($B85,'Paramètres'!$A$8:$A$107,'Paramètres'!$D$8:$D$107),0),IFERROR(_xlfn.MAXIFS('Planning_zones'!$H$5:$H$154,'Planning_zones'!$B$5:$B$154,$B85,'Planning_zones'!$C$5:$C$154,"&lt;"&amp;$C85,'Planning_zones'!$K$5:$K$154,"&lt;&gt;Annulé")+1,0))))</f>
        <v/>
      </c>
      <c r="P85" s="25">
        <f>IF($A85="","",IF(OR($G85="",$H85=""),"INCOMPLET",IF($H85&lt;$G85,"DATES INVALIDES","OK")))</f>
        <v/>
      </c>
      <c r="Q85" s="25">
        <f>IF($A85="","",IF(OR($B85="",$G85="",$H85=""),"",IF($K85="Annulé","OK",IFERROR(IF(OR($M85="Oui",_xlfn.XLOOKUP($B85,'Paramètres'!$A$8:$A$107,'Paramètres'!$F$8:$F$107)="Non"),IF(COUNTIFS('Planning_zones'!$A$5:$A$154,"&lt;&gt;",'Planning_zones'!$A$5:$A$154,"&lt;&gt;"&amp;$A85,'Planning_zones'!$B$5:$B$154,$B85,'Planning_zones'!$K$5:$K$154,"&lt;&gt;Annulé",'Planning_zones'!$G$5:$G$154,"&lt;="&amp;$H85,'Planning_zones'!$H$5:$H$154,"&gt;="&amp;$G85)&gt;0,"CONFLIT ZONE","OK"),IF(COUNTIFS('Planning_zones'!$A$5:$A$154,"&lt;&gt;",'Planning_zones'!$A$5:$A$154,"&lt;&gt;"&amp;$A85,'Planning_zones'!$B$5:$B$154,$B85,'Planning_zones'!$K$5:$K$154,"&lt;&gt;Annulé",'Planning_zones'!$M$5:$M$154,"Oui",'Planning_zones'!$G$5:$G$154,"&lt;="&amp;$H85,'Planning_zones'!$H$5:$H$154,"&gt;="&amp;$G85)&gt;0,"CONFLIT ZONE","OK")),"ZONE INTROUVABLE"))))</f>
        <v/>
      </c>
      <c r="R85" s="25">
        <f>IF($A85="","",IF(OR($F85="",$G85="",$H85=""),"",IF($K85="Annulé","OK",IF(SUMPRODUCT(('Planning_zones'!$A$5:$A$154&lt;&gt;"")*('Planning_zones'!$A$5:$A$154&lt;&gt;$A85)*('Planning_zones'!$F$5:$F$154=$F85)*('Planning_zones'!$K$5:$K$154&lt;&gt;"Annulé")*('Planning_zones'!$G$5:$G$154&lt;&gt;"")*('Planning_zones'!$H$5:$H$154&lt;&gt;"")*('Planning_zones'!$G$5:$G$154&lt;=$H85)*('Planning_zones'!$H$5:$H$154&gt;=$G85))&gt;0,"ÉQUIPE DÉJÀ MOBILISÉE","OK"))))</f>
        <v/>
      </c>
      <c r="S85" s="25">
        <f>IF($A85="","",IF($N85="","",IFERROR(IF(_xlfn.XLOOKUP($N85,'Planning_zones'!$A$5:$A$154,'Planning_zones'!$H$5:$H$154)&lt;$G85,"OK","PRÉDÉCESSEUR NON TERMINÉ"),"PRÉDÉCESSEUR INTROUVABLE")))</f>
        <v/>
      </c>
      <c r="T85" s="25">
        <f>IF($A85="","",IF(OR($B85="",$G85="",$H85=""),"",IFERROR(IF(AND($G85&gt;=_xlfn.XLOOKUP($B85,'Paramètres'!$A$8:$A$107,'Paramètres'!$D$8:$D$107),$H85&lt;=_xlfn.XLOOKUP($B85,'Paramètres'!$A$8:$A$107,'Paramètres'!$E$8:$E$107)),"OK","HORS DISPONIBILITÉ"),"ZONE INTROUVABLE")))</f>
        <v/>
      </c>
      <c r="U85" s="19" t="n"/>
    </row>
    <row r="86" ht="22" customHeight="1">
      <c r="A86" s="18" t="n"/>
      <c r="B86" s="18" t="n"/>
      <c r="C86" s="20" t="n"/>
      <c r="D86" s="19" t="n"/>
      <c r="E86" s="18" t="n"/>
      <c r="F86" s="18" t="n"/>
      <c r="G86" s="21" t="n"/>
      <c r="H86" s="21" t="n"/>
      <c r="I86" s="22">
        <f>IF($A86="","",IF(OR($G86="",$H86=""),"",IFERROR(NETWORKDAYS($G86,$H86,'Paramètres'!$P$8:$P$107),"")))</f>
        <v/>
      </c>
      <c r="J86" s="23" t="n"/>
      <c r="K86" s="20" t="n"/>
      <c r="L86" s="20" t="n"/>
      <c r="M86" s="20" t="n"/>
      <c r="N86" s="18" t="n"/>
      <c r="O86" s="24">
        <f>IF($A86="","",IF(OR($B86="",$C86=""),"",MAX(IFERROR(_xlfn.XLOOKUP($B86,'Paramètres'!$A$8:$A$107,'Paramètres'!$D$8:$D$107),0),IFERROR(_xlfn.MAXIFS('Planning_zones'!$H$5:$H$154,'Planning_zones'!$B$5:$B$154,$B86,'Planning_zones'!$C$5:$C$154,"&lt;"&amp;$C86,'Planning_zones'!$K$5:$K$154,"&lt;&gt;Annulé")+1,0))))</f>
        <v/>
      </c>
      <c r="P86" s="25">
        <f>IF($A86="","",IF(OR($G86="",$H86=""),"INCOMPLET",IF($H86&lt;$G86,"DATES INVALIDES","OK")))</f>
        <v/>
      </c>
      <c r="Q86" s="25">
        <f>IF($A86="","",IF(OR($B86="",$G86="",$H86=""),"",IF($K86="Annulé","OK",IFERROR(IF(OR($M86="Oui",_xlfn.XLOOKUP($B86,'Paramètres'!$A$8:$A$107,'Paramètres'!$F$8:$F$107)="Non"),IF(COUNTIFS('Planning_zones'!$A$5:$A$154,"&lt;&gt;",'Planning_zones'!$A$5:$A$154,"&lt;&gt;"&amp;$A86,'Planning_zones'!$B$5:$B$154,$B86,'Planning_zones'!$K$5:$K$154,"&lt;&gt;Annulé",'Planning_zones'!$G$5:$G$154,"&lt;="&amp;$H86,'Planning_zones'!$H$5:$H$154,"&gt;="&amp;$G86)&gt;0,"CONFLIT ZONE","OK"),IF(COUNTIFS('Planning_zones'!$A$5:$A$154,"&lt;&gt;",'Planning_zones'!$A$5:$A$154,"&lt;&gt;"&amp;$A86,'Planning_zones'!$B$5:$B$154,$B86,'Planning_zones'!$K$5:$K$154,"&lt;&gt;Annulé",'Planning_zones'!$M$5:$M$154,"Oui",'Planning_zones'!$G$5:$G$154,"&lt;="&amp;$H86,'Planning_zones'!$H$5:$H$154,"&gt;="&amp;$G86)&gt;0,"CONFLIT ZONE","OK")),"ZONE INTROUVABLE"))))</f>
        <v/>
      </c>
      <c r="R86" s="25">
        <f>IF($A86="","",IF(OR($F86="",$G86="",$H86=""),"",IF($K86="Annulé","OK",IF(SUMPRODUCT(('Planning_zones'!$A$5:$A$154&lt;&gt;"")*('Planning_zones'!$A$5:$A$154&lt;&gt;$A86)*('Planning_zones'!$F$5:$F$154=$F86)*('Planning_zones'!$K$5:$K$154&lt;&gt;"Annulé")*('Planning_zones'!$G$5:$G$154&lt;&gt;"")*('Planning_zones'!$H$5:$H$154&lt;&gt;"")*('Planning_zones'!$G$5:$G$154&lt;=$H86)*('Planning_zones'!$H$5:$H$154&gt;=$G86))&gt;0,"ÉQUIPE DÉJÀ MOBILISÉE","OK"))))</f>
        <v/>
      </c>
      <c r="S86" s="25">
        <f>IF($A86="","",IF($N86="","",IFERROR(IF(_xlfn.XLOOKUP($N86,'Planning_zones'!$A$5:$A$154,'Planning_zones'!$H$5:$H$154)&lt;$G86,"OK","PRÉDÉCESSEUR NON TERMINÉ"),"PRÉDÉCESSEUR INTROUVABLE")))</f>
        <v/>
      </c>
      <c r="T86" s="25">
        <f>IF($A86="","",IF(OR($B86="",$G86="",$H86=""),"",IFERROR(IF(AND($G86&gt;=_xlfn.XLOOKUP($B86,'Paramètres'!$A$8:$A$107,'Paramètres'!$D$8:$D$107),$H86&lt;=_xlfn.XLOOKUP($B86,'Paramètres'!$A$8:$A$107,'Paramètres'!$E$8:$E$107)),"OK","HORS DISPONIBILITÉ"),"ZONE INTROUVABLE")))</f>
        <v/>
      </c>
      <c r="U86" s="19" t="n"/>
    </row>
    <row r="87" ht="22" customHeight="1">
      <c r="A87" s="18" t="n"/>
      <c r="B87" s="18" t="n"/>
      <c r="C87" s="20" t="n"/>
      <c r="D87" s="19" t="n"/>
      <c r="E87" s="18" t="n"/>
      <c r="F87" s="18" t="n"/>
      <c r="G87" s="21" t="n"/>
      <c r="H87" s="21" t="n"/>
      <c r="I87" s="22">
        <f>IF($A87="","",IF(OR($G87="",$H87=""),"",IFERROR(NETWORKDAYS($G87,$H87,'Paramètres'!$P$8:$P$107),"")))</f>
        <v/>
      </c>
      <c r="J87" s="23" t="n"/>
      <c r="K87" s="20" t="n"/>
      <c r="L87" s="20" t="n"/>
      <c r="M87" s="20" t="n"/>
      <c r="N87" s="18" t="n"/>
      <c r="O87" s="24">
        <f>IF($A87="","",IF(OR($B87="",$C87=""),"",MAX(IFERROR(_xlfn.XLOOKUP($B87,'Paramètres'!$A$8:$A$107,'Paramètres'!$D$8:$D$107),0),IFERROR(_xlfn.MAXIFS('Planning_zones'!$H$5:$H$154,'Planning_zones'!$B$5:$B$154,$B87,'Planning_zones'!$C$5:$C$154,"&lt;"&amp;$C87,'Planning_zones'!$K$5:$K$154,"&lt;&gt;Annulé")+1,0))))</f>
        <v/>
      </c>
      <c r="P87" s="25">
        <f>IF($A87="","",IF(OR($G87="",$H87=""),"INCOMPLET",IF($H87&lt;$G87,"DATES INVALIDES","OK")))</f>
        <v/>
      </c>
      <c r="Q87" s="25">
        <f>IF($A87="","",IF(OR($B87="",$G87="",$H87=""),"",IF($K87="Annulé","OK",IFERROR(IF(OR($M87="Oui",_xlfn.XLOOKUP($B87,'Paramètres'!$A$8:$A$107,'Paramètres'!$F$8:$F$107)="Non"),IF(COUNTIFS('Planning_zones'!$A$5:$A$154,"&lt;&gt;",'Planning_zones'!$A$5:$A$154,"&lt;&gt;"&amp;$A87,'Planning_zones'!$B$5:$B$154,$B87,'Planning_zones'!$K$5:$K$154,"&lt;&gt;Annulé",'Planning_zones'!$G$5:$G$154,"&lt;="&amp;$H87,'Planning_zones'!$H$5:$H$154,"&gt;="&amp;$G87)&gt;0,"CONFLIT ZONE","OK"),IF(COUNTIFS('Planning_zones'!$A$5:$A$154,"&lt;&gt;",'Planning_zones'!$A$5:$A$154,"&lt;&gt;"&amp;$A87,'Planning_zones'!$B$5:$B$154,$B87,'Planning_zones'!$K$5:$K$154,"&lt;&gt;Annulé",'Planning_zones'!$M$5:$M$154,"Oui",'Planning_zones'!$G$5:$G$154,"&lt;="&amp;$H87,'Planning_zones'!$H$5:$H$154,"&gt;="&amp;$G87)&gt;0,"CONFLIT ZONE","OK")),"ZONE INTROUVABLE"))))</f>
        <v/>
      </c>
      <c r="R87" s="25">
        <f>IF($A87="","",IF(OR($F87="",$G87="",$H87=""),"",IF($K87="Annulé","OK",IF(SUMPRODUCT(('Planning_zones'!$A$5:$A$154&lt;&gt;"")*('Planning_zones'!$A$5:$A$154&lt;&gt;$A87)*('Planning_zones'!$F$5:$F$154=$F87)*('Planning_zones'!$K$5:$K$154&lt;&gt;"Annulé")*('Planning_zones'!$G$5:$G$154&lt;&gt;"")*('Planning_zones'!$H$5:$H$154&lt;&gt;"")*('Planning_zones'!$G$5:$G$154&lt;=$H87)*('Planning_zones'!$H$5:$H$154&gt;=$G87))&gt;0,"ÉQUIPE DÉJÀ MOBILISÉE","OK"))))</f>
        <v/>
      </c>
      <c r="S87" s="25">
        <f>IF($A87="","",IF($N87="","",IFERROR(IF(_xlfn.XLOOKUP($N87,'Planning_zones'!$A$5:$A$154,'Planning_zones'!$H$5:$H$154)&lt;$G87,"OK","PRÉDÉCESSEUR NON TERMINÉ"),"PRÉDÉCESSEUR INTROUVABLE")))</f>
        <v/>
      </c>
      <c r="T87" s="25">
        <f>IF($A87="","",IF(OR($B87="",$G87="",$H87=""),"",IFERROR(IF(AND($G87&gt;=_xlfn.XLOOKUP($B87,'Paramètres'!$A$8:$A$107,'Paramètres'!$D$8:$D$107),$H87&lt;=_xlfn.XLOOKUP($B87,'Paramètres'!$A$8:$A$107,'Paramètres'!$E$8:$E$107)),"OK","HORS DISPONIBILITÉ"),"ZONE INTROUVABLE")))</f>
        <v/>
      </c>
      <c r="U87" s="19" t="n"/>
    </row>
    <row r="88" ht="22" customHeight="1">
      <c r="A88" s="18" t="n"/>
      <c r="B88" s="18" t="n"/>
      <c r="C88" s="20" t="n"/>
      <c r="D88" s="19" t="n"/>
      <c r="E88" s="18" t="n"/>
      <c r="F88" s="18" t="n"/>
      <c r="G88" s="21" t="n"/>
      <c r="H88" s="21" t="n"/>
      <c r="I88" s="22">
        <f>IF($A88="","",IF(OR($G88="",$H88=""),"",IFERROR(NETWORKDAYS($G88,$H88,'Paramètres'!$P$8:$P$107),"")))</f>
        <v/>
      </c>
      <c r="J88" s="23" t="n"/>
      <c r="K88" s="20" t="n"/>
      <c r="L88" s="20" t="n"/>
      <c r="M88" s="20" t="n"/>
      <c r="N88" s="18" t="n"/>
      <c r="O88" s="24">
        <f>IF($A88="","",IF(OR($B88="",$C88=""),"",MAX(IFERROR(_xlfn.XLOOKUP($B88,'Paramètres'!$A$8:$A$107,'Paramètres'!$D$8:$D$107),0),IFERROR(_xlfn.MAXIFS('Planning_zones'!$H$5:$H$154,'Planning_zones'!$B$5:$B$154,$B88,'Planning_zones'!$C$5:$C$154,"&lt;"&amp;$C88,'Planning_zones'!$K$5:$K$154,"&lt;&gt;Annulé")+1,0))))</f>
        <v/>
      </c>
      <c r="P88" s="25">
        <f>IF($A88="","",IF(OR($G88="",$H88=""),"INCOMPLET",IF($H88&lt;$G88,"DATES INVALIDES","OK")))</f>
        <v/>
      </c>
      <c r="Q88" s="25">
        <f>IF($A88="","",IF(OR($B88="",$G88="",$H88=""),"",IF($K88="Annulé","OK",IFERROR(IF(OR($M88="Oui",_xlfn.XLOOKUP($B88,'Paramètres'!$A$8:$A$107,'Paramètres'!$F$8:$F$107)="Non"),IF(COUNTIFS('Planning_zones'!$A$5:$A$154,"&lt;&gt;",'Planning_zones'!$A$5:$A$154,"&lt;&gt;"&amp;$A88,'Planning_zones'!$B$5:$B$154,$B88,'Planning_zones'!$K$5:$K$154,"&lt;&gt;Annulé",'Planning_zones'!$G$5:$G$154,"&lt;="&amp;$H88,'Planning_zones'!$H$5:$H$154,"&gt;="&amp;$G88)&gt;0,"CONFLIT ZONE","OK"),IF(COUNTIFS('Planning_zones'!$A$5:$A$154,"&lt;&gt;",'Planning_zones'!$A$5:$A$154,"&lt;&gt;"&amp;$A88,'Planning_zones'!$B$5:$B$154,$B88,'Planning_zones'!$K$5:$K$154,"&lt;&gt;Annulé",'Planning_zones'!$M$5:$M$154,"Oui",'Planning_zones'!$G$5:$G$154,"&lt;="&amp;$H88,'Planning_zones'!$H$5:$H$154,"&gt;="&amp;$G88)&gt;0,"CONFLIT ZONE","OK")),"ZONE INTROUVABLE"))))</f>
        <v/>
      </c>
      <c r="R88" s="25">
        <f>IF($A88="","",IF(OR($F88="",$G88="",$H88=""),"",IF($K88="Annulé","OK",IF(SUMPRODUCT(('Planning_zones'!$A$5:$A$154&lt;&gt;"")*('Planning_zones'!$A$5:$A$154&lt;&gt;$A88)*('Planning_zones'!$F$5:$F$154=$F88)*('Planning_zones'!$K$5:$K$154&lt;&gt;"Annulé")*('Planning_zones'!$G$5:$G$154&lt;&gt;"")*('Planning_zones'!$H$5:$H$154&lt;&gt;"")*('Planning_zones'!$G$5:$G$154&lt;=$H88)*('Planning_zones'!$H$5:$H$154&gt;=$G88))&gt;0,"ÉQUIPE DÉJÀ MOBILISÉE","OK"))))</f>
        <v/>
      </c>
      <c r="S88" s="25">
        <f>IF($A88="","",IF($N88="","",IFERROR(IF(_xlfn.XLOOKUP($N88,'Planning_zones'!$A$5:$A$154,'Planning_zones'!$H$5:$H$154)&lt;$G88,"OK","PRÉDÉCESSEUR NON TERMINÉ"),"PRÉDÉCESSEUR INTROUVABLE")))</f>
        <v/>
      </c>
      <c r="T88" s="25">
        <f>IF($A88="","",IF(OR($B88="",$G88="",$H88=""),"",IFERROR(IF(AND($G88&gt;=_xlfn.XLOOKUP($B88,'Paramètres'!$A$8:$A$107,'Paramètres'!$D$8:$D$107),$H88&lt;=_xlfn.XLOOKUP($B88,'Paramètres'!$A$8:$A$107,'Paramètres'!$E$8:$E$107)),"OK","HORS DISPONIBILITÉ"),"ZONE INTROUVABLE")))</f>
        <v/>
      </c>
      <c r="U88" s="19" t="n"/>
    </row>
    <row r="89" ht="22" customHeight="1">
      <c r="A89" s="18" t="n"/>
      <c r="B89" s="18" t="n"/>
      <c r="C89" s="20" t="n"/>
      <c r="D89" s="19" t="n"/>
      <c r="E89" s="18" t="n"/>
      <c r="F89" s="18" t="n"/>
      <c r="G89" s="21" t="n"/>
      <c r="H89" s="21" t="n"/>
      <c r="I89" s="22">
        <f>IF($A89="","",IF(OR($G89="",$H89=""),"",IFERROR(NETWORKDAYS($G89,$H89,'Paramètres'!$P$8:$P$107),"")))</f>
        <v/>
      </c>
      <c r="J89" s="23" t="n"/>
      <c r="K89" s="20" t="n"/>
      <c r="L89" s="20" t="n"/>
      <c r="M89" s="20" t="n"/>
      <c r="N89" s="18" t="n"/>
      <c r="O89" s="24">
        <f>IF($A89="","",IF(OR($B89="",$C89=""),"",MAX(IFERROR(_xlfn.XLOOKUP($B89,'Paramètres'!$A$8:$A$107,'Paramètres'!$D$8:$D$107),0),IFERROR(_xlfn.MAXIFS('Planning_zones'!$H$5:$H$154,'Planning_zones'!$B$5:$B$154,$B89,'Planning_zones'!$C$5:$C$154,"&lt;"&amp;$C89,'Planning_zones'!$K$5:$K$154,"&lt;&gt;Annulé")+1,0))))</f>
        <v/>
      </c>
      <c r="P89" s="25">
        <f>IF($A89="","",IF(OR($G89="",$H89=""),"INCOMPLET",IF($H89&lt;$G89,"DATES INVALIDES","OK")))</f>
        <v/>
      </c>
      <c r="Q89" s="25">
        <f>IF($A89="","",IF(OR($B89="",$G89="",$H89=""),"",IF($K89="Annulé","OK",IFERROR(IF(OR($M89="Oui",_xlfn.XLOOKUP($B89,'Paramètres'!$A$8:$A$107,'Paramètres'!$F$8:$F$107)="Non"),IF(COUNTIFS('Planning_zones'!$A$5:$A$154,"&lt;&gt;",'Planning_zones'!$A$5:$A$154,"&lt;&gt;"&amp;$A89,'Planning_zones'!$B$5:$B$154,$B89,'Planning_zones'!$K$5:$K$154,"&lt;&gt;Annulé",'Planning_zones'!$G$5:$G$154,"&lt;="&amp;$H89,'Planning_zones'!$H$5:$H$154,"&gt;="&amp;$G89)&gt;0,"CONFLIT ZONE","OK"),IF(COUNTIFS('Planning_zones'!$A$5:$A$154,"&lt;&gt;",'Planning_zones'!$A$5:$A$154,"&lt;&gt;"&amp;$A89,'Planning_zones'!$B$5:$B$154,$B89,'Planning_zones'!$K$5:$K$154,"&lt;&gt;Annulé",'Planning_zones'!$M$5:$M$154,"Oui",'Planning_zones'!$G$5:$G$154,"&lt;="&amp;$H89,'Planning_zones'!$H$5:$H$154,"&gt;="&amp;$G89)&gt;0,"CONFLIT ZONE","OK")),"ZONE INTROUVABLE"))))</f>
        <v/>
      </c>
      <c r="R89" s="25">
        <f>IF($A89="","",IF(OR($F89="",$G89="",$H89=""),"",IF($K89="Annulé","OK",IF(SUMPRODUCT(('Planning_zones'!$A$5:$A$154&lt;&gt;"")*('Planning_zones'!$A$5:$A$154&lt;&gt;$A89)*('Planning_zones'!$F$5:$F$154=$F89)*('Planning_zones'!$K$5:$K$154&lt;&gt;"Annulé")*('Planning_zones'!$G$5:$G$154&lt;&gt;"")*('Planning_zones'!$H$5:$H$154&lt;&gt;"")*('Planning_zones'!$G$5:$G$154&lt;=$H89)*('Planning_zones'!$H$5:$H$154&gt;=$G89))&gt;0,"ÉQUIPE DÉJÀ MOBILISÉE","OK"))))</f>
        <v/>
      </c>
      <c r="S89" s="25">
        <f>IF($A89="","",IF($N89="","",IFERROR(IF(_xlfn.XLOOKUP($N89,'Planning_zones'!$A$5:$A$154,'Planning_zones'!$H$5:$H$154)&lt;$G89,"OK","PRÉDÉCESSEUR NON TERMINÉ"),"PRÉDÉCESSEUR INTROUVABLE")))</f>
        <v/>
      </c>
      <c r="T89" s="25">
        <f>IF($A89="","",IF(OR($B89="",$G89="",$H89=""),"",IFERROR(IF(AND($G89&gt;=_xlfn.XLOOKUP($B89,'Paramètres'!$A$8:$A$107,'Paramètres'!$D$8:$D$107),$H89&lt;=_xlfn.XLOOKUP($B89,'Paramètres'!$A$8:$A$107,'Paramètres'!$E$8:$E$107)),"OK","HORS DISPONIBILITÉ"),"ZONE INTROUVABLE")))</f>
        <v/>
      </c>
      <c r="U89" s="19" t="n"/>
    </row>
    <row r="90" ht="22" customHeight="1">
      <c r="A90" s="18" t="n"/>
      <c r="B90" s="18" t="n"/>
      <c r="C90" s="20" t="n"/>
      <c r="D90" s="19" t="n"/>
      <c r="E90" s="18" t="n"/>
      <c r="F90" s="18" t="n"/>
      <c r="G90" s="21" t="n"/>
      <c r="H90" s="21" t="n"/>
      <c r="I90" s="22">
        <f>IF($A90="","",IF(OR($G90="",$H90=""),"",IFERROR(NETWORKDAYS($G90,$H90,'Paramètres'!$P$8:$P$107),"")))</f>
        <v/>
      </c>
      <c r="J90" s="23" t="n"/>
      <c r="K90" s="20" t="n"/>
      <c r="L90" s="20" t="n"/>
      <c r="M90" s="20" t="n"/>
      <c r="N90" s="18" t="n"/>
      <c r="O90" s="24">
        <f>IF($A90="","",IF(OR($B90="",$C90=""),"",MAX(IFERROR(_xlfn.XLOOKUP($B90,'Paramètres'!$A$8:$A$107,'Paramètres'!$D$8:$D$107),0),IFERROR(_xlfn.MAXIFS('Planning_zones'!$H$5:$H$154,'Planning_zones'!$B$5:$B$154,$B90,'Planning_zones'!$C$5:$C$154,"&lt;"&amp;$C90,'Planning_zones'!$K$5:$K$154,"&lt;&gt;Annulé")+1,0))))</f>
        <v/>
      </c>
      <c r="P90" s="25">
        <f>IF($A90="","",IF(OR($G90="",$H90=""),"INCOMPLET",IF($H90&lt;$G90,"DATES INVALIDES","OK")))</f>
        <v/>
      </c>
      <c r="Q90" s="25">
        <f>IF($A90="","",IF(OR($B90="",$G90="",$H90=""),"",IF($K90="Annulé","OK",IFERROR(IF(OR($M90="Oui",_xlfn.XLOOKUP($B90,'Paramètres'!$A$8:$A$107,'Paramètres'!$F$8:$F$107)="Non"),IF(COUNTIFS('Planning_zones'!$A$5:$A$154,"&lt;&gt;",'Planning_zones'!$A$5:$A$154,"&lt;&gt;"&amp;$A90,'Planning_zones'!$B$5:$B$154,$B90,'Planning_zones'!$K$5:$K$154,"&lt;&gt;Annulé",'Planning_zones'!$G$5:$G$154,"&lt;="&amp;$H90,'Planning_zones'!$H$5:$H$154,"&gt;="&amp;$G90)&gt;0,"CONFLIT ZONE","OK"),IF(COUNTIFS('Planning_zones'!$A$5:$A$154,"&lt;&gt;",'Planning_zones'!$A$5:$A$154,"&lt;&gt;"&amp;$A90,'Planning_zones'!$B$5:$B$154,$B90,'Planning_zones'!$K$5:$K$154,"&lt;&gt;Annulé",'Planning_zones'!$M$5:$M$154,"Oui",'Planning_zones'!$G$5:$G$154,"&lt;="&amp;$H90,'Planning_zones'!$H$5:$H$154,"&gt;="&amp;$G90)&gt;0,"CONFLIT ZONE","OK")),"ZONE INTROUVABLE"))))</f>
        <v/>
      </c>
      <c r="R90" s="25">
        <f>IF($A90="","",IF(OR($F90="",$G90="",$H90=""),"",IF($K90="Annulé","OK",IF(SUMPRODUCT(('Planning_zones'!$A$5:$A$154&lt;&gt;"")*('Planning_zones'!$A$5:$A$154&lt;&gt;$A90)*('Planning_zones'!$F$5:$F$154=$F90)*('Planning_zones'!$K$5:$K$154&lt;&gt;"Annulé")*('Planning_zones'!$G$5:$G$154&lt;&gt;"")*('Planning_zones'!$H$5:$H$154&lt;&gt;"")*('Planning_zones'!$G$5:$G$154&lt;=$H90)*('Planning_zones'!$H$5:$H$154&gt;=$G90))&gt;0,"ÉQUIPE DÉJÀ MOBILISÉE","OK"))))</f>
        <v/>
      </c>
      <c r="S90" s="25">
        <f>IF($A90="","",IF($N90="","",IFERROR(IF(_xlfn.XLOOKUP($N90,'Planning_zones'!$A$5:$A$154,'Planning_zones'!$H$5:$H$154)&lt;$G90,"OK","PRÉDÉCESSEUR NON TERMINÉ"),"PRÉDÉCESSEUR INTROUVABLE")))</f>
        <v/>
      </c>
      <c r="T90" s="25">
        <f>IF($A90="","",IF(OR($B90="",$G90="",$H90=""),"",IFERROR(IF(AND($G90&gt;=_xlfn.XLOOKUP($B90,'Paramètres'!$A$8:$A$107,'Paramètres'!$D$8:$D$107),$H90&lt;=_xlfn.XLOOKUP($B90,'Paramètres'!$A$8:$A$107,'Paramètres'!$E$8:$E$107)),"OK","HORS DISPONIBILITÉ"),"ZONE INTROUVABLE")))</f>
        <v/>
      </c>
      <c r="U90" s="19" t="n"/>
    </row>
    <row r="91" ht="22" customHeight="1">
      <c r="A91" s="18" t="n"/>
      <c r="B91" s="18" t="n"/>
      <c r="C91" s="20" t="n"/>
      <c r="D91" s="19" t="n"/>
      <c r="E91" s="18" t="n"/>
      <c r="F91" s="18" t="n"/>
      <c r="G91" s="21" t="n"/>
      <c r="H91" s="21" t="n"/>
      <c r="I91" s="22">
        <f>IF($A91="","",IF(OR($G91="",$H91=""),"",IFERROR(NETWORKDAYS($G91,$H91,'Paramètres'!$P$8:$P$107),"")))</f>
        <v/>
      </c>
      <c r="J91" s="23" t="n"/>
      <c r="K91" s="20" t="n"/>
      <c r="L91" s="20" t="n"/>
      <c r="M91" s="20" t="n"/>
      <c r="N91" s="18" t="n"/>
      <c r="O91" s="24">
        <f>IF($A91="","",IF(OR($B91="",$C91=""),"",MAX(IFERROR(_xlfn.XLOOKUP($B91,'Paramètres'!$A$8:$A$107,'Paramètres'!$D$8:$D$107),0),IFERROR(_xlfn.MAXIFS('Planning_zones'!$H$5:$H$154,'Planning_zones'!$B$5:$B$154,$B91,'Planning_zones'!$C$5:$C$154,"&lt;"&amp;$C91,'Planning_zones'!$K$5:$K$154,"&lt;&gt;Annulé")+1,0))))</f>
        <v/>
      </c>
      <c r="P91" s="25">
        <f>IF($A91="","",IF(OR($G91="",$H91=""),"INCOMPLET",IF($H91&lt;$G91,"DATES INVALIDES","OK")))</f>
        <v/>
      </c>
      <c r="Q91" s="25">
        <f>IF($A91="","",IF(OR($B91="",$G91="",$H91=""),"",IF($K91="Annulé","OK",IFERROR(IF(OR($M91="Oui",_xlfn.XLOOKUP($B91,'Paramètres'!$A$8:$A$107,'Paramètres'!$F$8:$F$107)="Non"),IF(COUNTIFS('Planning_zones'!$A$5:$A$154,"&lt;&gt;",'Planning_zones'!$A$5:$A$154,"&lt;&gt;"&amp;$A91,'Planning_zones'!$B$5:$B$154,$B91,'Planning_zones'!$K$5:$K$154,"&lt;&gt;Annulé",'Planning_zones'!$G$5:$G$154,"&lt;="&amp;$H91,'Planning_zones'!$H$5:$H$154,"&gt;="&amp;$G91)&gt;0,"CONFLIT ZONE","OK"),IF(COUNTIFS('Planning_zones'!$A$5:$A$154,"&lt;&gt;",'Planning_zones'!$A$5:$A$154,"&lt;&gt;"&amp;$A91,'Planning_zones'!$B$5:$B$154,$B91,'Planning_zones'!$K$5:$K$154,"&lt;&gt;Annulé",'Planning_zones'!$M$5:$M$154,"Oui",'Planning_zones'!$G$5:$G$154,"&lt;="&amp;$H91,'Planning_zones'!$H$5:$H$154,"&gt;="&amp;$G91)&gt;0,"CONFLIT ZONE","OK")),"ZONE INTROUVABLE"))))</f>
        <v/>
      </c>
      <c r="R91" s="25">
        <f>IF($A91="","",IF(OR($F91="",$G91="",$H91=""),"",IF($K91="Annulé","OK",IF(SUMPRODUCT(('Planning_zones'!$A$5:$A$154&lt;&gt;"")*('Planning_zones'!$A$5:$A$154&lt;&gt;$A91)*('Planning_zones'!$F$5:$F$154=$F91)*('Planning_zones'!$K$5:$K$154&lt;&gt;"Annulé")*('Planning_zones'!$G$5:$G$154&lt;&gt;"")*('Planning_zones'!$H$5:$H$154&lt;&gt;"")*('Planning_zones'!$G$5:$G$154&lt;=$H91)*('Planning_zones'!$H$5:$H$154&gt;=$G91))&gt;0,"ÉQUIPE DÉJÀ MOBILISÉE","OK"))))</f>
        <v/>
      </c>
      <c r="S91" s="25">
        <f>IF($A91="","",IF($N91="","",IFERROR(IF(_xlfn.XLOOKUP($N91,'Planning_zones'!$A$5:$A$154,'Planning_zones'!$H$5:$H$154)&lt;$G91,"OK","PRÉDÉCESSEUR NON TERMINÉ"),"PRÉDÉCESSEUR INTROUVABLE")))</f>
        <v/>
      </c>
      <c r="T91" s="25">
        <f>IF($A91="","",IF(OR($B91="",$G91="",$H91=""),"",IFERROR(IF(AND($G91&gt;=_xlfn.XLOOKUP($B91,'Paramètres'!$A$8:$A$107,'Paramètres'!$D$8:$D$107),$H91&lt;=_xlfn.XLOOKUP($B91,'Paramètres'!$A$8:$A$107,'Paramètres'!$E$8:$E$107)),"OK","HORS DISPONIBILITÉ"),"ZONE INTROUVABLE")))</f>
        <v/>
      </c>
      <c r="U91" s="19" t="n"/>
    </row>
    <row r="92" ht="22" customHeight="1">
      <c r="A92" s="18" t="n"/>
      <c r="B92" s="18" t="n"/>
      <c r="C92" s="20" t="n"/>
      <c r="D92" s="19" t="n"/>
      <c r="E92" s="18" t="n"/>
      <c r="F92" s="18" t="n"/>
      <c r="G92" s="21" t="n"/>
      <c r="H92" s="21" t="n"/>
      <c r="I92" s="22">
        <f>IF($A92="","",IF(OR($G92="",$H92=""),"",IFERROR(NETWORKDAYS($G92,$H92,'Paramètres'!$P$8:$P$107),"")))</f>
        <v/>
      </c>
      <c r="J92" s="23" t="n"/>
      <c r="K92" s="20" t="n"/>
      <c r="L92" s="20" t="n"/>
      <c r="M92" s="20" t="n"/>
      <c r="N92" s="18" t="n"/>
      <c r="O92" s="24">
        <f>IF($A92="","",IF(OR($B92="",$C92=""),"",MAX(IFERROR(_xlfn.XLOOKUP($B92,'Paramètres'!$A$8:$A$107,'Paramètres'!$D$8:$D$107),0),IFERROR(_xlfn.MAXIFS('Planning_zones'!$H$5:$H$154,'Planning_zones'!$B$5:$B$154,$B92,'Planning_zones'!$C$5:$C$154,"&lt;"&amp;$C92,'Planning_zones'!$K$5:$K$154,"&lt;&gt;Annulé")+1,0))))</f>
        <v/>
      </c>
      <c r="P92" s="25">
        <f>IF($A92="","",IF(OR($G92="",$H92=""),"INCOMPLET",IF($H92&lt;$G92,"DATES INVALIDES","OK")))</f>
        <v/>
      </c>
      <c r="Q92" s="25">
        <f>IF($A92="","",IF(OR($B92="",$G92="",$H92=""),"",IF($K92="Annulé","OK",IFERROR(IF(OR($M92="Oui",_xlfn.XLOOKUP($B92,'Paramètres'!$A$8:$A$107,'Paramètres'!$F$8:$F$107)="Non"),IF(COUNTIFS('Planning_zones'!$A$5:$A$154,"&lt;&gt;",'Planning_zones'!$A$5:$A$154,"&lt;&gt;"&amp;$A92,'Planning_zones'!$B$5:$B$154,$B92,'Planning_zones'!$K$5:$K$154,"&lt;&gt;Annulé",'Planning_zones'!$G$5:$G$154,"&lt;="&amp;$H92,'Planning_zones'!$H$5:$H$154,"&gt;="&amp;$G92)&gt;0,"CONFLIT ZONE","OK"),IF(COUNTIFS('Planning_zones'!$A$5:$A$154,"&lt;&gt;",'Planning_zones'!$A$5:$A$154,"&lt;&gt;"&amp;$A92,'Planning_zones'!$B$5:$B$154,$B92,'Planning_zones'!$K$5:$K$154,"&lt;&gt;Annulé",'Planning_zones'!$M$5:$M$154,"Oui",'Planning_zones'!$G$5:$G$154,"&lt;="&amp;$H92,'Planning_zones'!$H$5:$H$154,"&gt;="&amp;$G92)&gt;0,"CONFLIT ZONE","OK")),"ZONE INTROUVABLE"))))</f>
        <v/>
      </c>
      <c r="R92" s="25">
        <f>IF($A92="","",IF(OR($F92="",$G92="",$H92=""),"",IF($K92="Annulé","OK",IF(SUMPRODUCT(('Planning_zones'!$A$5:$A$154&lt;&gt;"")*('Planning_zones'!$A$5:$A$154&lt;&gt;$A92)*('Planning_zones'!$F$5:$F$154=$F92)*('Planning_zones'!$K$5:$K$154&lt;&gt;"Annulé")*('Planning_zones'!$G$5:$G$154&lt;&gt;"")*('Planning_zones'!$H$5:$H$154&lt;&gt;"")*('Planning_zones'!$G$5:$G$154&lt;=$H92)*('Planning_zones'!$H$5:$H$154&gt;=$G92))&gt;0,"ÉQUIPE DÉJÀ MOBILISÉE","OK"))))</f>
        <v/>
      </c>
      <c r="S92" s="25">
        <f>IF($A92="","",IF($N92="","",IFERROR(IF(_xlfn.XLOOKUP($N92,'Planning_zones'!$A$5:$A$154,'Planning_zones'!$H$5:$H$154)&lt;$G92,"OK","PRÉDÉCESSEUR NON TERMINÉ"),"PRÉDÉCESSEUR INTROUVABLE")))</f>
        <v/>
      </c>
      <c r="T92" s="25">
        <f>IF($A92="","",IF(OR($B92="",$G92="",$H92=""),"",IFERROR(IF(AND($G92&gt;=_xlfn.XLOOKUP($B92,'Paramètres'!$A$8:$A$107,'Paramètres'!$D$8:$D$107),$H92&lt;=_xlfn.XLOOKUP($B92,'Paramètres'!$A$8:$A$107,'Paramètres'!$E$8:$E$107)),"OK","HORS DISPONIBILITÉ"),"ZONE INTROUVABLE")))</f>
        <v/>
      </c>
      <c r="U92" s="19" t="n"/>
    </row>
    <row r="93" ht="22" customHeight="1">
      <c r="A93" s="18" t="n"/>
      <c r="B93" s="18" t="n"/>
      <c r="C93" s="20" t="n"/>
      <c r="D93" s="19" t="n"/>
      <c r="E93" s="18" t="n"/>
      <c r="F93" s="18" t="n"/>
      <c r="G93" s="21" t="n"/>
      <c r="H93" s="21" t="n"/>
      <c r="I93" s="22">
        <f>IF($A93="","",IF(OR($G93="",$H93=""),"",IFERROR(NETWORKDAYS($G93,$H93,'Paramètres'!$P$8:$P$107),"")))</f>
        <v/>
      </c>
      <c r="J93" s="23" t="n"/>
      <c r="K93" s="20" t="n"/>
      <c r="L93" s="20" t="n"/>
      <c r="M93" s="20" t="n"/>
      <c r="N93" s="18" t="n"/>
      <c r="O93" s="24">
        <f>IF($A93="","",IF(OR($B93="",$C93=""),"",MAX(IFERROR(_xlfn.XLOOKUP($B93,'Paramètres'!$A$8:$A$107,'Paramètres'!$D$8:$D$107),0),IFERROR(_xlfn.MAXIFS('Planning_zones'!$H$5:$H$154,'Planning_zones'!$B$5:$B$154,$B93,'Planning_zones'!$C$5:$C$154,"&lt;"&amp;$C93,'Planning_zones'!$K$5:$K$154,"&lt;&gt;Annulé")+1,0))))</f>
        <v/>
      </c>
      <c r="P93" s="25">
        <f>IF($A93="","",IF(OR($G93="",$H93=""),"INCOMPLET",IF($H93&lt;$G93,"DATES INVALIDES","OK")))</f>
        <v/>
      </c>
      <c r="Q93" s="25">
        <f>IF($A93="","",IF(OR($B93="",$G93="",$H93=""),"",IF($K93="Annulé","OK",IFERROR(IF(OR($M93="Oui",_xlfn.XLOOKUP($B93,'Paramètres'!$A$8:$A$107,'Paramètres'!$F$8:$F$107)="Non"),IF(COUNTIFS('Planning_zones'!$A$5:$A$154,"&lt;&gt;",'Planning_zones'!$A$5:$A$154,"&lt;&gt;"&amp;$A93,'Planning_zones'!$B$5:$B$154,$B93,'Planning_zones'!$K$5:$K$154,"&lt;&gt;Annulé",'Planning_zones'!$G$5:$G$154,"&lt;="&amp;$H93,'Planning_zones'!$H$5:$H$154,"&gt;="&amp;$G93)&gt;0,"CONFLIT ZONE","OK"),IF(COUNTIFS('Planning_zones'!$A$5:$A$154,"&lt;&gt;",'Planning_zones'!$A$5:$A$154,"&lt;&gt;"&amp;$A93,'Planning_zones'!$B$5:$B$154,$B93,'Planning_zones'!$K$5:$K$154,"&lt;&gt;Annulé",'Planning_zones'!$M$5:$M$154,"Oui",'Planning_zones'!$G$5:$G$154,"&lt;="&amp;$H93,'Planning_zones'!$H$5:$H$154,"&gt;="&amp;$G93)&gt;0,"CONFLIT ZONE","OK")),"ZONE INTROUVABLE"))))</f>
        <v/>
      </c>
      <c r="R93" s="25">
        <f>IF($A93="","",IF(OR($F93="",$G93="",$H93=""),"",IF($K93="Annulé","OK",IF(SUMPRODUCT(('Planning_zones'!$A$5:$A$154&lt;&gt;"")*('Planning_zones'!$A$5:$A$154&lt;&gt;$A93)*('Planning_zones'!$F$5:$F$154=$F93)*('Planning_zones'!$K$5:$K$154&lt;&gt;"Annulé")*('Planning_zones'!$G$5:$G$154&lt;&gt;"")*('Planning_zones'!$H$5:$H$154&lt;&gt;"")*('Planning_zones'!$G$5:$G$154&lt;=$H93)*('Planning_zones'!$H$5:$H$154&gt;=$G93))&gt;0,"ÉQUIPE DÉJÀ MOBILISÉE","OK"))))</f>
        <v/>
      </c>
      <c r="S93" s="25">
        <f>IF($A93="","",IF($N93="","",IFERROR(IF(_xlfn.XLOOKUP($N93,'Planning_zones'!$A$5:$A$154,'Planning_zones'!$H$5:$H$154)&lt;$G93,"OK","PRÉDÉCESSEUR NON TERMINÉ"),"PRÉDÉCESSEUR INTROUVABLE")))</f>
        <v/>
      </c>
      <c r="T93" s="25">
        <f>IF($A93="","",IF(OR($B93="",$G93="",$H93=""),"",IFERROR(IF(AND($G93&gt;=_xlfn.XLOOKUP($B93,'Paramètres'!$A$8:$A$107,'Paramètres'!$D$8:$D$107),$H93&lt;=_xlfn.XLOOKUP($B93,'Paramètres'!$A$8:$A$107,'Paramètres'!$E$8:$E$107)),"OK","HORS DISPONIBILITÉ"),"ZONE INTROUVABLE")))</f>
        <v/>
      </c>
      <c r="U93" s="19" t="n"/>
    </row>
    <row r="94" ht="22" customHeight="1">
      <c r="A94" s="18" t="n"/>
      <c r="B94" s="18" t="n"/>
      <c r="C94" s="20" t="n"/>
      <c r="D94" s="19" t="n"/>
      <c r="E94" s="18" t="n"/>
      <c r="F94" s="18" t="n"/>
      <c r="G94" s="21" t="n"/>
      <c r="H94" s="21" t="n"/>
      <c r="I94" s="22">
        <f>IF($A94="","",IF(OR($G94="",$H94=""),"",IFERROR(NETWORKDAYS($G94,$H94,'Paramètres'!$P$8:$P$107),"")))</f>
        <v/>
      </c>
      <c r="J94" s="23" t="n"/>
      <c r="K94" s="20" t="n"/>
      <c r="L94" s="20" t="n"/>
      <c r="M94" s="20" t="n"/>
      <c r="N94" s="18" t="n"/>
      <c r="O94" s="24">
        <f>IF($A94="","",IF(OR($B94="",$C94=""),"",MAX(IFERROR(_xlfn.XLOOKUP($B94,'Paramètres'!$A$8:$A$107,'Paramètres'!$D$8:$D$107),0),IFERROR(_xlfn.MAXIFS('Planning_zones'!$H$5:$H$154,'Planning_zones'!$B$5:$B$154,$B94,'Planning_zones'!$C$5:$C$154,"&lt;"&amp;$C94,'Planning_zones'!$K$5:$K$154,"&lt;&gt;Annulé")+1,0))))</f>
        <v/>
      </c>
      <c r="P94" s="25">
        <f>IF($A94="","",IF(OR($G94="",$H94=""),"INCOMPLET",IF($H94&lt;$G94,"DATES INVALIDES","OK")))</f>
        <v/>
      </c>
      <c r="Q94" s="25">
        <f>IF($A94="","",IF(OR($B94="",$G94="",$H94=""),"",IF($K94="Annulé","OK",IFERROR(IF(OR($M94="Oui",_xlfn.XLOOKUP($B94,'Paramètres'!$A$8:$A$107,'Paramètres'!$F$8:$F$107)="Non"),IF(COUNTIFS('Planning_zones'!$A$5:$A$154,"&lt;&gt;",'Planning_zones'!$A$5:$A$154,"&lt;&gt;"&amp;$A94,'Planning_zones'!$B$5:$B$154,$B94,'Planning_zones'!$K$5:$K$154,"&lt;&gt;Annulé",'Planning_zones'!$G$5:$G$154,"&lt;="&amp;$H94,'Planning_zones'!$H$5:$H$154,"&gt;="&amp;$G94)&gt;0,"CONFLIT ZONE","OK"),IF(COUNTIFS('Planning_zones'!$A$5:$A$154,"&lt;&gt;",'Planning_zones'!$A$5:$A$154,"&lt;&gt;"&amp;$A94,'Planning_zones'!$B$5:$B$154,$B94,'Planning_zones'!$K$5:$K$154,"&lt;&gt;Annulé",'Planning_zones'!$M$5:$M$154,"Oui",'Planning_zones'!$G$5:$G$154,"&lt;="&amp;$H94,'Planning_zones'!$H$5:$H$154,"&gt;="&amp;$G94)&gt;0,"CONFLIT ZONE","OK")),"ZONE INTROUVABLE"))))</f>
        <v/>
      </c>
      <c r="R94" s="25">
        <f>IF($A94="","",IF(OR($F94="",$G94="",$H94=""),"",IF($K94="Annulé","OK",IF(SUMPRODUCT(('Planning_zones'!$A$5:$A$154&lt;&gt;"")*('Planning_zones'!$A$5:$A$154&lt;&gt;$A94)*('Planning_zones'!$F$5:$F$154=$F94)*('Planning_zones'!$K$5:$K$154&lt;&gt;"Annulé")*('Planning_zones'!$G$5:$G$154&lt;&gt;"")*('Planning_zones'!$H$5:$H$154&lt;&gt;"")*('Planning_zones'!$G$5:$G$154&lt;=$H94)*('Planning_zones'!$H$5:$H$154&gt;=$G94))&gt;0,"ÉQUIPE DÉJÀ MOBILISÉE","OK"))))</f>
        <v/>
      </c>
      <c r="S94" s="25">
        <f>IF($A94="","",IF($N94="","",IFERROR(IF(_xlfn.XLOOKUP($N94,'Planning_zones'!$A$5:$A$154,'Planning_zones'!$H$5:$H$154)&lt;$G94,"OK","PRÉDÉCESSEUR NON TERMINÉ"),"PRÉDÉCESSEUR INTROUVABLE")))</f>
        <v/>
      </c>
      <c r="T94" s="25">
        <f>IF($A94="","",IF(OR($B94="",$G94="",$H94=""),"",IFERROR(IF(AND($G94&gt;=_xlfn.XLOOKUP($B94,'Paramètres'!$A$8:$A$107,'Paramètres'!$D$8:$D$107),$H94&lt;=_xlfn.XLOOKUP($B94,'Paramètres'!$A$8:$A$107,'Paramètres'!$E$8:$E$107)),"OK","HORS DISPONIBILITÉ"),"ZONE INTROUVABLE")))</f>
        <v/>
      </c>
      <c r="U94" s="19" t="n"/>
    </row>
    <row r="95" ht="22" customHeight="1">
      <c r="A95" s="18" t="n"/>
      <c r="B95" s="18" t="n"/>
      <c r="C95" s="20" t="n"/>
      <c r="D95" s="19" t="n"/>
      <c r="E95" s="18" t="n"/>
      <c r="F95" s="18" t="n"/>
      <c r="G95" s="21" t="n"/>
      <c r="H95" s="21" t="n"/>
      <c r="I95" s="22">
        <f>IF($A95="","",IF(OR($G95="",$H95=""),"",IFERROR(NETWORKDAYS($G95,$H95,'Paramètres'!$P$8:$P$107),"")))</f>
        <v/>
      </c>
      <c r="J95" s="23" t="n"/>
      <c r="K95" s="20" t="n"/>
      <c r="L95" s="20" t="n"/>
      <c r="M95" s="20" t="n"/>
      <c r="N95" s="18" t="n"/>
      <c r="O95" s="24">
        <f>IF($A95="","",IF(OR($B95="",$C95=""),"",MAX(IFERROR(_xlfn.XLOOKUP($B95,'Paramètres'!$A$8:$A$107,'Paramètres'!$D$8:$D$107),0),IFERROR(_xlfn.MAXIFS('Planning_zones'!$H$5:$H$154,'Planning_zones'!$B$5:$B$154,$B95,'Planning_zones'!$C$5:$C$154,"&lt;"&amp;$C95,'Planning_zones'!$K$5:$K$154,"&lt;&gt;Annulé")+1,0))))</f>
        <v/>
      </c>
      <c r="P95" s="25">
        <f>IF($A95="","",IF(OR($G95="",$H95=""),"INCOMPLET",IF($H95&lt;$G95,"DATES INVALIDES","OK")))</f>
        <v/>
      </c>
      <c r="Q95" s="25">
        <f>IF($A95="","",IF(OR($B95="",$G95="",$H95=""),"",IF($K95="Annulé","OK",IFERROR(IF(OR($M95="Oui",_xlfn.XLOOKUP($B95,'Paramètres'!$A$8:$A$107,'Paramètres'!$F$8:$F$107)="Non"),IF(COUNTIFS('Planning_zones'!$A$5:$A$154,"&lt;&gt;",'Planning_zones'!$A$5:$A$154,"&lt;&gt;"&amp;$A95,'Planning_zones'!$B$5:$B$154,$B95,'Planning_zones'!$K$5:$K$154,"&lt;&gt;Annulé",'Planning_zones'!$G$5:$G$154,"&lt;="&amp;$H95,'Planning_zones'!$H$5:$H$154,"&gt;="&amp;$G95)&gt;0,"CONFLIT ZONE","OK"),IF(COUNTIFS('Planning_zones'!$A$5:$A$154,"&lt;&gt;",'Planning_zones'!$A$5:$A$154,"&lt;&gt;"&amp;$A95,'Planning_zones'!$B$5:$B$154,$B95,'Planning_zones'!$K$5:$K$154,"&lt;&gt;Annulé",'Planning_zones'!$M$5:$M$154,"Oui",'Planning_zones'!$G$5:$G$154,"&lt;="&amp;$H95,'Planning_zones'!$H$5:$H$154,"&gt;="&amp;$G95)&gt;0,"CONFLIT ZONE","OK")),"ZONE INTROUVABLE"))))</f>
        <v/>
      </c>
      <c r="R95" s="25">
        <f>IF($A95="","",IF(OR($F95="",$G95="",$H95=""),"",IF($K95="Annulé","OK",IF(SUMPRODUCT(('Planning_zones'!$A$5:$A$154&lt;&gt;"")*('Planning_zones'!$A$5:$A$154&lt;&gt;$A95)*('Planning_zones'!$F$5:$F$154=$F95)*('Planning_zones'!$K$5:$K$154&lt;&gt;"Annulé")*('Planning_zones'!$G$5:$G$154&lt;&gt;"")*('Planning_zones'!$H$5:$H$154&lt;&gt;"")*('Planning_zones'!$G$5:$G$154&lt;=$H95)*('Planning_zones'!$H$5:$H$154&gt;=$G95))&gt;0,"ÉQUIPE DÉJÀ MOBILISÉE","OK"))))</f>
        <v/>
      </c>
      <c r="S95" s="25">
        <f>IF($A95="","",IF($N95="","",IFERROR(IF(_xlfn.XLOOKUP($N95,'Planning_zones'!$A$5:$A$154,'Planning_zones'!$H$5:$H$154)&lt;$G95,"OK","PRÉDÉCESSEUR NON TERMINÉ"),"PRÉDÉCESSEUR INTROUVABLE")))</f>
        <v/>
      </c>
      <c r="T95" s="25">
        <f>IF($A95="","",IF(OR($B95="",$G95="",$H95=""),"",IFERROR(IF(AND($G95&gt;=_xlfn.XLOOKUP($B95,'Paramètres'!$A$8:$A$107,'Paramètres'!$D$8:$D$107),$H95&lt;=_xlfn.XLOOKUP($B95,'Paramètres'!$A$8:$A$107,'Paramètres'!$E$8:$E$107)),"OK","HORS DISPONIBILITÉ"),"ZONE INTROUVABLE")))</f>
        <v/>
      </c>
      <c r="U95" s="19" t="n"/>
    </row>
    <row r="96" ht="22" customHeight="1">
      <c r="A96" s="18" t="n"/>
      <c r="B96" s="18" t="n"/>
      <c r="C96" s="20" t="n"/>
      <c r="D96" s="19" t="n"/>
      <c r="E96" s="18" t="n"/>
      <c r="F96" s="18" t="n"/>
      <c r="G96" s="21" t="n"/>
      <c r="H96" s="21" t="n"/>
      <c r="I96" s="22">
        <f>IF($A96="","",IF(OR($G96="",$H96=""),"",IFERROR(NETWORKDAYS($G96,$H96,'Paramètres'!$P$8:$P$107),"")))</f>
        <v/>
      </c>
      <c r="J96" s="23" t="n"/>
      <c r="K96" s="20" t="n"/>
      <c r="L96" s="20" t="n"/>
      <c r="M96" s="20" t="n"/>
      <c r="N96" s="18" t="n"/>
      <c r="O96" s="24">
        <f>IF($A96="","",IF(OR($B96="",$C96=""),"",MAX(IFERROR(_xlfn.XLOOKUP($B96,'Paramètres'!$A$8:$A$107,'Paramètres'!$D$8:$D$107),0),IFERROR(_xlfn.MAXIFS('Planning_zones'!$H$5:$H$154,'Planning_zones'!$B$5:$B$154,$B96,'Planning_zones'!$C$5:$C$154,"&lt;"&amp;$C96,'Planning_zones'!$K$5:$K$154,"&lt;&gt;Annulé")+1,0))))</f>
        <v/>
      </c>
      <c r="P96" s="25">
        <f>IF($A96="","",IF(OR($G96="",$H96=""),"INCOMPLET",IF($H96&lt;$G96,"DATES INVALIDES","OK")))</f>
        <v/>
      </c>
      <c r="Q96" s="25">
        <f>IF($A96="","",IF(OR($B96="",$G96="",$H96=""),"",IF($K96="Annulé","OK",IFERROR(IF(OR($M96="Oui",_xlfn.XLOOKUP($B96,'Paramètres'!$A$8:$A$107,'Paramètres'!$F$8:$F$107)="Non"),IF(COUNTIFS('Planning_zones'!$A$5:$A$154,"&lt;&gt;",'Planning_zones'!$A$5:$A$154,"&lt;&gt;"&amp;$A96,'Planning_zones'!$B$5:$B$154,$B96,'Planning_zones'!$K$5:$K$154,"&lt;&gt;Annulé",'Planning_zones'!$G$5:$G$154,"&lt;="&amp;$H96,'Planning_zones'!$H$5:$H$154,"&gt;="&amp;$G96)&gt;0,"CONFLIT ZONE","OK"),IF(COUNTIFS('Planning_zones'!$A$5:$A$154,"&lt;&gt;",'Planning_zones'!$A$5:$A$154,"&lt;&gt;"&amp;$A96,'Planning_zones'!$B$5:$B$154,$B96,'Planning_zones'!$K$5:$K$154,"&lt;&gt;Annulé",'Planning_zones'!$M$5:$M$154,"Oui",'Planning_zones'!$G$5:$G$154,"&lt;="&amp;$H96,'Planning_zones'!$H$5:$H$154,"&gt;="&amp;$G96)&gt;0,"CONFLIT ZONE","OK")),"ZONE INTROUVABLE"))))</f>
        <v/>
      </c>
      <c r="R96" s="25">
        <f>IF($A96="","",IF(OR($F96="",$G96="",$H96=""),"",IF($K96="Annulé","OK",IF(SUMPRODUCT(('Planning_zones'!$A$5:$A$154&lt;&gt;"")*('Planning_zones'!$A$5:$A$154&lt;&gt;$A96)*('Planning_zones'!$F$5:$F$154=$F96)*('Planning_zones'!$K$5:$K$154&lt;&gt;"Annulé")*('Planning_zones'!$G$5:$G$154&lt;&gt;"")*('Planning_zones'!$H$5:$H$154&lt;&gt;"")*('Planning_zones'!$G$5:$G$154&lt;=$H96)*('Planning_zones'!$H$5:$H$154&gt;=$G96))&gt;0,"ÉQUIPE DÉJÀ MOBILISÉE","OK"))))</f>
        <v/>
      </c>
      <c r="S96" s="25">
        <f>IF($A96="","",IF($N96="","",IFERROR(IF(_xlfn.XLOOKUP($N96,'Planning_zones'!$A$5:$A$154,'Planning_zones'!$H$5:$H$154)&lt;$G96,"OK","PRÉDÉCESSEUR NON TERMINÉ"),"PRÉDÉCESSEUR INTROUVABLE")))</f>
        <v/>
      </c>
      <c r="T96" s="25">
        <f>IF($A96="","",IF(OR($B96="",$G96="",$H96=""),"",IFERROR(IF(AND($G96&gt;=_xlfn.XLOOKUP($B96,'Paramètres'!$A$8:$A$107,'Paramètres'!$D$8:$D$107),$H96&lt;=_xlfn.XLOOKUP($B96,'Paramètres'!$A$8:$A$107,'Paramètres'!$E$8:$E$107)),"OK","HORS DISPONIBILITÉ"),"ZONE INTROUVABLE")))</f>
        <v/>
      </c>
      <c r="U96" s="19" t="n"/>
    </row>
    <row r="97" ht="22" customHeight="1">
      <c r="A97" s="18" t="n"/>
      <c r="B97" s="18" t="n"/>
      <c r="C97" s="20" t="n"/>
      <c r="D97" s="19" t="n"/>
      <c r="E97" s="18" t="n"/>
      <c r="F97" s="18" t="n"/>
      <c r="G97" s="21" t="n"/>
      <c r="H97" s="21" t="n"/>
      <c r="I97" s="22">
        <f>IF($A97="","",IF(OR($G97="",$H97=""),"",IFERROR(NETWORKDAYS($G97,$H97,'Paramètres'!$P$8:$P$107),"")))</f>
        <v/>
      </c>
      <c r="J97" s="23" t="n"/>
      <c r="K97" s="20" t="n"/>
      <c r="L97" s="20" t="n"/>
      <c r="M97" s="20" t="n"/>
      <c r="N97" s="18" t="n"/>
      <c r="O97" s="24">
        <f>IF($A97="","",IF(OR($B97="",$C97=""),"",MAX(IFERROR(_xlfn.XLOOKUP($B97,'Paramètres'!$A$8:$A$107,'Paramètres'!$D$8:$D$107),0),IFERROR(_xlfn.MAXIFS('Planning_zones'!$H$5:$H$154,'Planning_zones'!$B$5:$B$154,$B97,'Planning_zones'!$C$5:$C$154,"&lt;"&amp;$C97,'Planning_zones'!$K$5:$K$154,"&lt;&gt;Annulé")+1,0))))</f>
        <v/>
      </c>
      <c r="P97" s="25">
        <f>IF($A97="","",IF(OR($G97="",$H97=""),"INCOMPLET",IF($H97&lt;$G97,"DATES INVALIDES","OK")))</f>
        <v/>
      </c>
      <c r="Q97" s="25">
        <f>IF($A97="","",IF(OR($B97="",$G97="",$H97=""),"",IF($K97="Annulé","OK",IFERROR(IF(OR($M97="Oui",_xlfn.XLOOKUP($B97,'Paramètres'!$A$8:$A$107,'Paramètres'!$F$8:$F$107)="Non"),IF(COUNTIFS('Planning_zones'!$A$5:$A$154,"&lt;&gt;",'Planning_zones'!$A$5:$A$154,"&lt;&gt;"&amp;$A97,'Planning_zones'!$B$5:$B$154,$B97,'Planning_zones'!$K$5:$K$154,"&lt;&gt;Annulé",'Planning_zones'!$G$5:$G$154,"&lt;="&amp;$H97,'Planning_zones'!$H$5:$H$154,"&gt;="&amp;$G97)&gt;0,"CONFLIT ZONE","OK"),IF(COUNTIFS('Planning_zones'!$A$5:$A$154,"&lt;&gt;",'Planning_zones'!$A$5:$A$154,"&lt;&gt;"&amp;$A97,'Planning_zones'!$B$5:$B$154,$B97,'Planning_zones'!$K$5:$K$154,"&lt;&gt;Annulé",'Planning_zones'!$M$5:$M$154,"Oui",'Planning_zones'!$G$5:$G$154,"&lt;="&amp;$H97,'Planning_zones'!$H$5:$H$154,"&gt;="&amp;$G97)&gt;0,"CONFLIT ZONE","OK")),"ZONE INTROUVABLE"))))</f>
        <v/>
      </c>
      <c r="R97" s="25">
        <f>IF($A97="","",IF(OR($F97="",$G97="",$H97=""),"",IF($K97="Annulé","OK",IF(SUMPRODUCT(('Planning_zones'!$A$5:$A$154&lt;&gt;"")*('Planning_zones'!$A$5:$A$154&lt;&gt;$A97)*('Planning_zones'!$F$5:$F$154=$F97)*('Planning_zones'!$K$5:$K$154&lt;&gt;"Annulé")*('Planning_zones'!$G$5:$G$154&lt;&gt;"")*('Planning_zones'!$H$5:$H$154&lt;&gt;"")*('Planning_zones'!$G$5:$G$154&lt;=$H97)*('Planning_zones'!$H$5:$H$154&gt;=$G97))&gt;0,"ÉQUIPE DÉJÀ MOBILISÉE","OK"))))</f>
        <v/>
      </c>
      <c r="S97" s="25">
        <f>IF($A97="","",IF($N97="","",IFERROR(IF(_xlfn.XLOOKUP($N97,'Planning_zones'!$A$5:$A$154,'Planning_zones'!$H$5:$H$154)&lt;$G97,"OK","PRÉDÉCESSEUR NON TERMINÉ"),"PRÉDÉCESSEUR INTROUVABLE")))</f>
        <v/>
      </c>
      <c r="T97" s="25">
        <f>IF($A97="","",IF(OR($B97="",$G97="",$H97=""),"",IFERROR(IF(AND($G97&gt;=_xlfn.XLOOKUP($B97,'Paramètres'!$A$8:$A$107,'Paramètres'!$D$8:$D$107),$H97&lt;=_xlfn.XLOOKUP($B97,'Paramètres'!$A$8:$A$107,'Paramètres'!$E$8:$E$107)),"OK","HORS DISPONIBILITÉ"),"ZONE INTROUVABLE")))</f>
        <v/>
      </c>
      <c r="U97" s="19" t="n"/>
    </row>
    <row r="98" ht="22" customHeight="1">
      <c r="A98" s="18" t="n"/>
      <c r="B98" s="18" t="n"/>
      <c r="C98" s="20" t="n"/>
      <c r="D98" s="19" t="n"/>
      <c r="E98" s="18" t="n"/>
      <c r="F98" s="18" t="n"/>
      <c r="G98" s="21" t="n"/>
      <c r="H98" s="21" t="n"/>
      <c r="I98" s="22">
        <f>IF($A98="","",IF(OR($G98="",$H98=""),"",IFERROR(NETWORKDAYS($G98,$H98,'Paramètres'!$P$8:$P$107),"")))</f>
        <v/>
      </c>
      <c r="J98" s="23" t="n"/>
      <c r="K98" s="20" t="n"/>
      <c r="L98" s="20" t="n"/>
      <c r="M98" s="20" t="n"/>
      <c r="N98" s="18" t="n"/>
      <c r="O98" s="24">
        <f>IF($A98="","",IF(OR($B98="",$C98=""),"",MAX(IFERROR(_xlfn.XLOOKUP($B98,'Paramètres'!$A$8:$A$107,'Paramètres'!$D$8:$D$107),0),IFERROR(_xlfn.MAXIFS('Planning_zones'!$H$5:$H$154,'Planning_zones'!$B$5:$B$154,$B98,'Planning_zones'!$C$5:$C$154,"&lt;"&amp;$C98,'Planning_zones'!$K$5:$K$154,"&lt;&gt;Annulé")+1,0))))</f>
        <v/>
      </c>
      <c r="P98" s="25">
        <f>IF($A98="","",IF(OR($G98="",$H98=""),"INCOMPLET",IF($H98&lt;$G98,"DATES INVALIDES","OK")))</f>
        <v/>
      </c>
      <c r="Q98" s="25">
        <f>IF($A98="","",IF(OR($B98="",$G98="",$H98=""),"",IF($K98="Annulé","OK",IFERROR(IF(OR($M98="Oui",_xlfn.XLOOKUP($B98,'Paramètres'!$A$8:$A$107,'Paramètres'!$F$8:$F$107)="Non"),IF(COUNTIFS('Planning_zones'!$A$5:$A$154,"&lt;&gt;",'Planning_zones'!$A$5:$A$154,"&lt;&gt;"&amp;$A98,'Planning_zones'!$B$5:$B$154,$B98,'Planning_zones'!$K$5:$K$154,"&lt;&gt;Annulé",'Planning_zones'!$G$5:$G$154,"&lt;="&amp;$H98,'Planning_zones'!$H$5:$H$154,"&gt;="&amp;$G98)&gt;0,"CONFLIT ZONE","OK"),IF(COUNTIFS('Planning_zones'!$A$5:$A$154,"&lt;&gt;",'Planning_zones'!$A$5:$A$154,"&lt;&gt;"&amp;$A98,'Planning_zones'!$B$5:$B$154,$B98,'Planning_zones'!$K$5:$K$154,"&lt;&gt;Annulé",'Planning_zones'!$M$5:$M$154,"Oui",'Planning_zones'!$G$5:$G$154,"&lt;="&amp;$H98,'Planning_zones'!$H$5:$H$154,"&gt;="&amp;$G98)&gt;0,"CONFLIT ZONE","OK")),"ZONE INTROUVABLE"))))</f>
        <v/>
      </c>
      <c r="R98" s="25">
        <f>IF($A98="","",IF(OR($F98="",$G98="",$H98=""),"",IF($K98="Annulé","OK",IF(SUMPRODUCT(('Planning_zones'!$A$5:$A$154&lt;&gt;"")*('Planning_zones'!$A$5:$A$154&lt;&gt;$A98)*('Planning_zones'!$F$5:$F$154=$F98)*('Planning_zones'!$K$5:$K$154&lt;&gt;"Annulé")*('Planning_zones'!$G$5:$G$154&lt;&gt;"")*('Planning_zones'!$H$5:$H$154&lt;&gt;"")*('Planning_zones'!$G$5:$G$154&lt;=$H98)*('Planning_zones'!$H$5:$H$154&gt;=$G98))&gt;0,"ÉQUIPE DÉJÀ MOBILISÉE","OK"))))</f>
        <v/>
      </c>
      <c r="S98" s="25">
        <f>IF($A98="","",IF($N98="","",IFERROR(IF(_xlfn.XLOOKUP($N98,'Planning_zones'!$A$5:$A$154,'Planning_zones'!$H$5:$H$154)&lt;$G98,"OK","PRÉDÉCESSEUR NON TERMINÉ"),"PRÉDÉCESSEUR INTROUVABLE")))</f>
        <v/>
      </c>
      <c r="T98" s="25">
        <f>IF($A98="","",IF(OR($B98="",$G98="",$H98=""),"",IFERROR(IF(AND($G98&gt;=_xlfn.XLOOKUP($B98,'Paramètres'!$A$8:$A$107,'Paramètres'!$D$8:$D$107),$H98&lt;=_xlfn.XLOOKUP($B98,'Paramètres'!$A$8:$A$107,'Paramètres'!$E$8:$E$107)),"OK","HORS DISPONIBILITÉ"),"ZONE INTROUVABLE")))</f>
        <v/>
      </c>
      <c r="U98" s="19" t="n"/>
    </row>
    <row r="99" ht="22" customHeight="1">
      <c r="A99" s="18" t="n"/>
      <c r="B99" s="18" t="n"/>
      <c r="C99" s="20" t="n"/>
      <c r="D99" s="19" t="n"/>
      <c r="E99" s="18" t="n"/>
      <c r="F99" s="18" t="n"/>
      <c r="G99" s="21" t="n"/>
      <c r="H99" s="21" t="n"/>
      <c r="I99" s="22">
        <f>IF($A99="","",IF(OR($G99="",$H99=""),"",IFERROR(NETWORKDAYS($G99,$H99,'Paramètres'!$P$8:$P$107),"")))</f>
        <v/>
      </c>
      <c r="J99" s="23" t="n"/>
      <c r="K99" s="20" t="n"/>
      <c r="L99" s="20" t="n"/>
      <c r="M99" s="20" t="n"/>
      <c r="N99" s="18" t="n"/>
      <c r="O99" s="24">
        <f>IF($A99="","",IF(OR($B99="",$C99=""),"",MAX(IFERROR(_xlfn.XLOOKUP($B99,'Paramètres'!$A$8:$A$107,'Paramètres'!$D$8:$D$107),0),IFERROR(_xlfn.MAXIFS('Planning_zones'!$H$5:$H$154,'Planning_zones'!$B$5:$B$154,$B99,'Planning_zones'!$C$5:$C$154,"&lt;"&amp;$C99,'Planning_zones'!$K$5:$K$154,"&lt;&gt;Annulé")+1,0))))</f>
        <v/>
      </c>
      <c r="P99" s="25">
        <f>IF($A99="","",IF(OR($G99="",$H99=""),"INCOMPLET",IF($H99&lt;$G99,"DATES INVALIDES","OK")))</f>
        <v/>
      </c>
      <c r="Q99" s="25">
        <f>IF($A99="","",IF(OR($B99="",$G99="",$H99=""),"",IF($K99="Annulé","OK",IFERROR(IF(OR($M99="Oui",_xlfn.XLOOKUP($B99,'Paramètres'!$A$8:$A$107,'Paramètres'!$F$8:$F$107)="Non"),IF(COUNTIFS('Planning_zones'!$A$5:$A$154,"&lt;&gt;",'Planning_zones'!$A$5:$A$154,"&lt;&gt;"&amp;$A99,'Planning_zones'!$B$5:$B$154,$B99,'Planning_zones'!$K$5:$K$154,"&lt;&gt;Annulé",'Planning_zones'!$G$5:$G$154,"&lt;="&amp;$H99,'Planning_zones'!$H$5:$H$154,"&gt;="&amp;$G99)&gt;0,"CONFLIT ZONE","OK"),IF(COUNTIFS('Planning_zones'!$A$5:$A$154,"&lt;&gt;",'Planning_zones'!$A$5:$A$154,"&lt;&gt;"&amp;$A99,'Planning_zones'!$B$5:$B$154,$B99,'Planning_zones'!$K$5:$K$154,"&lt;&gt;Annulé",'Planning_zones'!$M$5:$M$154,"Oui",'Planning_zones'!$G$5:$G$154,"&lt;="&amp;$H99,'Planning_zones'!$H$5:$H$154,"&gt;="&amp;$G99)&gt;0,"CONFLIT ZONE","OK")),"ZONE INTROUVABLE"))))</f>
        <v/>
      </c>
      <c r="R99" s="25">
        <f>IF($A99="","",IF(OR($F99="",$G99="",$H99=""),"",IF($K99="Annulé","OK",IF(SUMPRODUCT(('Planning_zones'!$A$5:$A$154&lt;&gt;"")*('Planning_zones'!$A$5:$A$154&lt;&gt;$A99)*('Planning_zones'!$F$5:$F$154=$F99)*('Planning_zones'!$K$5:$K$154&lt;&gt;"Annulé")*('Planning_zones'!$G$5:$G$154&lt;&gt;"")*('Planning_zones'!$H$5:$H$154&lt;&gt;"")*('Planning_zones'!$G$5:$G$154&lt;=$H99)*('Planning_zones'!$H$5:$H$154&gt;=$G99))&gt;0,"ÉQUIPE DÉJÀ MOBILISÉE","OK"))))</f>
        <v/>
      </c>
      <c r="S99" s="25">
        <f>IF($A99="","",IF($N99="","",IFERROR(IF(_xlfn.XLOOKUP($N99,'Planning_zones'!$A$5:$A$154,'Planning_zones'!$H$5:$H$154)&lt;$G99,"OK","PRÉDÉCESSEUR NON TERMINÉ"),"PRÉDÉCESSEUR INTROUVABLE")))</f>
        <v/>
      </c>
      <c r="T99" s="25">
        <f>IF($A99="","",IF(OR($B99="",$G99="",$H99=""),"",IFERROR(IF(AND($G99&gt;=_xlfn.XLOOKUP($B99,'Paramètres'!$A$8:$A$107,'Paramètres'!$D$8:$D$107),$H99&lt;=_xlfn.XLOOKUP($B99,'Paramètres'!$A$8:$A$107,'Paramètres'!$E$8:$E$107)),"OK","HORS DISPONIBILITÉ"),"ZONE INTROUVABLE")))</f>
        <v/>
      </c>
      <c r="U99" s="19" t="n"/>
    </row>
    <row r="100" ht="22" customHeight="1">
      <c r="A100" s="18" t="n"/>
      <c r="B100" s="18" t="n"/>
      <c r="C100" s="20" t="n"/>
      <c r="D100" s="19" t="n"/>
      <c r="E100" s="18" t="n"/>
      <c r="F100" s="18" t="n"/>
      <c r="G100" s="21" t="n"/>
      <c r="H100" s="21" t="n"/>
      <c r="I100" s="22">
        <f>IF($A100="","",IF(OR($G100="",$H100=""),"",IFERROR(NETWORKDAYS($G100,$H100,'Paramètres'!$P$8:$P$107),"")))</f>
        <v/>
      </c>
      <c r="J100" s="23" t="n"/>
      <c r="K100" s="20" t="n"/>
      <c r="L100" s="20" t="n"/>
      <c r="M100" s="20" t="n"/>
      <c r="N100" s="18" t="n"/>
      <c r="O100" s="24">
        <f>IF($A100="","",IF(OR($B100="",$C100=""),"",MAX(IFERROR(_xlfn.XLOOKUP($B100,'Paramètres'!$A$8:$A$107,'Paramètres'!$D$8:$D$107),0),IFERROR(_xlfn.MAXIFS('Planning_zones'!$H$5:$H$154,'Planning_zones'!$B$5:$B$154,$B100,'Planning_zones'!$C$5:$C$154,"&lt;"&amp;$C100,'Planning_zones'!$K$5:$K$154,"&lt;&gt;Annulé")+1,0))))</f>
        <v/>
      </c>
      <c r="P100" s="25">
        <f>IF($A100="","",IF(OR($G100="",$H100=""),"INCOMPLET",IF($H100&lt;$G100,"DATES INVALIDES","OK")))</f>
        <v/>
      </c>
      <c r="Q100" s="25">
        <f>IF($A100="","",IF(OR($B100="",$G100="",$H100=""),"",IF($K100="Annulé","OK",IFERROR(IF(OR($M100="Oui",_xlfn.XLOOKUP($B100,'Paramètres'!$A$8:$A$107,'Paramètres'!$F$8:$F$107)="Non"),IF(COUNTIFS('Planning_zones'!$A$5:$A$154,"&lt;&gt;",'Planning_zones'!$A$5:$A$154,"&lt;&gt;"&amp;$A100,'Planning_zones'!$B$5:$B$154,$B100,'Planning_zones'!$K$5:$K$154,"&lt;&gt;Annulé",'Planning_zones'!$G$5:$G$154,"&lt;="&amp;$H100,'Planning_zones'!$H$5:$H$154,"&gt;="&amp;$G100)&gt;0,"CONFLIT ZONE","OK"),IF(COUNTIFS('Planning_zones'!$A$5:$A$154,"&lt;&gt;",'Planning_zones'!$A$5:$A$154,"&lt;&gt;"&amp;$A100,'Planning_zones'!$B$5:$B$154,$B100,'Planning_zones'!$K$5:$K$154,"&lt;&gt;Annulé",'Planning_zones'!$M$5:$M$154,"Oui",'Planning_zones'!$G$5:$G$154,"&lt;="&amp;$H100,'Planning_zones'!$H$5:$H$154,"&gt;="&amp;$G100)&gt;0,"CONFLIT ZONE","OK")),"ZONE INTROUVABLE"))))</f>
        <v/>
      </c>
      <c r="R100" s="25">
        <f>IF($A100="","",IF(OR($F100="",$G100="",$H100=""),"",IF($K100="Annulé","OK",IF(SUMPRODUCT(('Planning_zones'!$A$5:$A$154&lt;&gt;"")*('Planning_zones'!$A$5:$A$154&lt;&gt;$A100)*('Planning_zones'!$F$5:$F$154=$F100)*('Planning_zones'!$K$5:$K$154&lt;&gt;"Annulé")*('Planning_zones'!$G$5:$G$154&lt;&gt;"")*('Planning_zones'!$H$5:$H$154&lt;&gt;"")*('Planning_zones'!$G$5:$G$154&lt;=$H100)*('Planning_zones'!$H$5:$H$154&gt;=$G100))&gt;0,"ÉQUIPE DÉJÀ MOBILISÉE","OK"))))</f>
        <v/>
      </c>
      <c r="S100" s="25">
        <f>IF($A100="","",IF($N100="","",IFERROR(IF(_xlfn.XLOOKUP($N100,'Planning_zones'!$A$5:$A$154,'Planning_zones'!$H$5:$H$154)&lt;$G100,"OK","PRÉDÉCESSEUR NON TERMINÉ"),"PRÉDÉCESSEUR INTROUVABLE")))</f>
        <v/>
      </c>
      <c r="T100" s="25">
        <f>IF($A100="","",IF(OR($B100="",$G100="",$H100=""),"",IFERROR(IF(AND($G100&gt;=_xlfn.XLOOKUP($B100,'Paramètres'!$A$8:$A$107,'Paramètres'!$D$8:$D$107),$H100&lt;=_xlfn.XLOOKUP($B100,'Paramètres'!$A$8:$A$107,'Paramètres'!$E$8:$E$107)),"OK","HORS DISPONIBILITÉ"),"ZONE INTROUVABLE")))</f>
        <v/>
      </c>
      <c r="U100" s="19" t="n"/>
    </row>
    <row r="101" ht="22" customHeight="1">
      <c r="A101" s="18" t="n"/>
      <c r="B101" s="18" t="n"/>
      <c r="C101" s="20" t="n"/>
      <c r="D101" s="19" t="n"/>
      <c r="E101" s="18" t="n"/>
      <c r="F101" s="18" t="n"/>
      <c r="G101" s="21" t="n"/>
      <c r="H101" s="21" t="n"/>
      <c r="I101" s="22">
        <f>IF($A101="","",IF(OR($G101="",$H101=""),"",IFERROR(NETWORKDAYS($G101,$H101,'Paramètres'!$P$8:$P$107),"")))</f>
        <v/>
      </c>
      <c r="J101" s="23" t="n"/>
      <c r="K101" s="20" t="n"/>
      <c r="L101" s="20" t="n"/>
      <c r="M101" s="20" t="n"/>
      <c r="N101" s="18" t="n"/>
      <c r="O101" s="24">
        <f>IF($A101="","",IF(OR($B101="",$C101=""),"",MAX(IFERROR(_xlfn.XLOOKUP($B101,'Paramètres'!$A$8:$A$107,'Paramètres'!$D$8:$D$107),0),IFERROR(_xlfn.MAXIFS('Planning_zones'!$H$5:$H$154,'Planning_zones'!$B$5:$B$154,$B101,'Planning_zones'!$C$5:$C$154,"&lt;"&amp;$C101,'Planning_zones'!$K$5:$K$154,"&lt;&gt;Annulé")+1,0))))</f>
        <v/>
      </c>
      <c r="P101" s="25">
        <f>IF($A101="","",IF(OR($G101="",$H101=""),"INCOMPLET",IF($H101&lt;$G101,"DATES INVALIDES","OK")))</f>
        <v/>
      </c>
      <c r="Q101" s="25">
        <f>IF($A101="","",IF(OR($B101="",$G101="",$H101=""),"",IF($K101="Annulé","OK",IFERROR(IF(OR($M101="Oui",_xlfn.XLOOKUP($B101,'Paramètres'!$A$8:$A$107,'Paramètres'!$F$8:$F$107)="Non"),IF(COUNTIFS('Planning_zones'!$A$5:$A$154,"&lt;&gt;",'Planning_zones'!$A$5:$A$154,"&lt;&gt;"&amp;$A101,'Planning_zones'!$B$5:$B$154,$B101,'Planning_zones'!$K$5:$K$154,"&lt;&gt;Annulé",'Planning_zones'!$G$5:$G$154,"&lt;="&amp;$H101,'Planning_zones'!$H$5:$H$154,"&gt;="&amp;$G101)&gt;0,"CONFLIT ZONE","OK"),IF(COUNTIFS('Planning_zones'!$A$5:$A$154,"&lt;&gt;",'Planning_zones'!$A$5:$A$154,"&lt;&gt;"&amp;$A101,'Planning_zones'!$B$5:$B$154,$B101,'Planning_zones'!$K$5:$K$154,"&lt;&gt;Annulé",'Planning_zones'!$M$5:$M$154,"Oui",'Planning_zones'!$G$5:$G$154,"&lt;="&amp;$H101,'Planning_zones'!$H$5:$H$154,"&gt;="&amp;$G101)&gt;0,"CONFLIT ZONE","OK")),"ZONE INTROUVABLE"))))</f>
        <v/>
      </c>
      <c r="R101" s="25">
        <f>IF($A101="","",IF(OR($F101="",$G101="",$H101=""),"",IF($K101="Annulé","OK",IF(SUMPRODUCT(('Planning_zones'!$A$5:$A$154&lt;&gt;"")*('Planning_zones'!$A$5:$A$154&lt;&gt;$A101)*('Planning_zones'!$F$5:$F$154=$F101)*('Planning_zones'!$K$5:$K$154&lt;&gt;"Annulé")*('Planning_zones'!$G$5:$G$154&lt;&gt;"")*('Planning_zones'!$H$5:$H$154&lt;&gt;"")*('Planning_zones'!$G$5:$G$154&lt;=$H101)*('Planning_zones'!$H$5:$H$154&gt;=$G101))&gt;0,"ÉQUIPE DÉJÀ MOBILISÉE","OK"))))</f>
        <v/>
      </c>
      <c r="S101" s="25">
        <f>IF($A101="","",IF($N101="","",IFERROR(IF(_xlfn.XLOOKUP($N101,'Planning_zones'!$A$5:$A$154,'Planning_zones'!$H$5:$H$154)&lt;$G101,"OK","PRÉDÉCESSEUR NON TERMINÉ"),"PRÉDÉCESSEUR INTROUVABLE")))</f>
        <v/>
      </c>
      <c r="T101" s="25">
        <f>IF($A101="","",IF(OR($B101="",$G101="",$H101=""),"",IFERROR(IF(AND($G101&gt;=_xlfn.XLOOKUP($B101,'Paramètres'!$A$8:$A$107,'Paramètres'!$D$8:$D$107),$H101&lt;=_xlfn.XLOOKUP($B101,'Paramètres'!$A$8:$A$107,'Paramètres'!$E$8:$E$107)),"OK","HORS DISPONIBILITÉ"),"ZONE INTROUVABLE")))</f>
        <v/>
      </c>
      <c r="U101" s="19" t="n"/>
    </row>
    <row r="102" ht="22" customHeight="1">
      <c r="A102" s="18" t="n"/>
      <c r="B102" s="18" t="n"/>
      <c r="C102" s="20" t="n"/>
      <c r="D102" s="19" t="n"/>
      <c r="E102" s="18" t="n"/>
      <c r="F102" s="18" t="n"/>
      <c r="G102" s="21" t="n"/>
      <c r="H102" s="21" t="n"/>
      <c r="I102" s="22">
        <f>IF($A102="","",IF(OR($G102="",$H102=""),"",IFERROR(NETWORKDAYS($G102,$H102,'Paramètres'!$P$8:$P$107),"")))</f>
        <v/>
      </c>
      <c r="J102" s="23" t="n"/>
      <c r="K102" s="20" t="n"/>
      <c r="L102" s="20" t="n"/>
      <c r="M102" s="20" t="n"/>
      <c r="N102" s="18" t="n"/>
      <c r="O102" s="24">
        <f>IF($A102="","",IF(OR($B102="",$C102=""),"",MAX(IFERROR(_xlfn.XLOOKUP($B102,'Paramètres'!$A$8:$A$107,'Paramètres'!$D$8:$D$107),0),IFERROR(_xlfn.MAXIFS('Planning_zones'!$H$5:$H$154,'Planning_zones'!$B$5:$B$154,$B102,'Planning_zones'!$C$5:$C$154,"&lt;"&amp;$C102,'Planning_zones'!$K$5:$K$154,"&lt;&gt;Annulé")+1,0))))</f>
        <v/>
      </c>
      <c r="P102" s="25">
        <f>IF($A102="","",IF(OR($G102="",$H102=""),"INCOMPLET",IF($H102&lt;$G102,"DATES INVALIDES","OK")))</f>
        <v/>
      </c>
      <c r="Q102" s="25">
        <f>IF($A102="","",IF(OR($B102="",$G102="",$H102=""),"",IF($K102="Annulé","OK",IFERROR(IF(OR($M102="Oui",_xlfn.XLOOKUP($B102,'Paramètres'!$A$8:$A$107,'Paramètres'!$F$8:$F$107)="Non"),IF(COUNTIFS('Planning_zones'!$A$5:$A$154,"&lt;&gt;",'Planning_zones'!$A$5:$A$154,"&lt;&gt;"&amp;$A102,'Planning_zones'!$B$5:$B$154,$B102,'Planning_zones'!$K$5:$K$154,"&lt;&gt;Annulé",'Planning_zones'!$G$5:$G$154,"&lt;="&amp;$H102,'Planning_zones'!$H$5:$H$154,"&gt;="&amp;$G102)&gt;0,"CONFLIT ZONE","OK"),IF(COUNTIFS('Planning_zones'!$A$5:$A$154,"&lt;&gt;",'Planning_zones'!$A$5:$A$154,"&lt;&gt;"&amp;$A102,'Planning_zones'!$B$5:$B$154,$B102,'Planning_zones'!$K$5:$K$154,"&lt;&gt;Annulé",'Planning_zones'!$M$5:$M$154,"Oui",'Planning_zones'!$G$5:$G$154,"&lt;="&amp;$H102,'Planning_zones'!$H$5:$H$154,"&gt;="&amp;$G102)&gt;0,"CONFLIT ZONE","OK")),"ZONE INTROUVABLE"))))</f>
        <v/>
      </c>
      <c r="R102" s="25">
        <f>IF($A102="","",IF(OR($F102="",$G102="",$H102=""),"",IF($K102="Annulé","OK",IF(SUMPRODUCT(('Planning_zones'!$A$5:$A$154&lt;&gt;"")*('Planning_zones'!$A$5:$A$154&lt;&gt;$A102)*('Planning_zones'!$F$5:$F$154=$F102)*('Planning_zones'!$K$5:$K$154&lt;&gt;"Annulé")*('Planning_zones'!$G$5:$G$154&lt;&gt;"")*('Planning_zones'!$H$5:$H$154&lt;&gt;"")*('Planning_zones'!$G$5:$G$154&lt;=$H102)*('Planning_zones'!$H$5:$H$154&gt;=$G102))&gt;0,"ÉQUIPE DÉJÀ MOBILISÉE","OK"))))</f>
        <v/>
      </c>
      <c r="S102" s="25">
        <f>IF($A102="","",IF($N102="","",IFERROR(IF(_xlfn.XLOOKUP($N102,'Planning_zones'!$A$5:$A$154,'Planning_zones'!$H$5:$H$154)&lt;$G102,"OK","PRÉDÉCESSEUR NON TERMINÉ"),"PRÉDÉCESSEUR INTROUVABLE")))</f>
        <v/>
      </c>
      <c r="T102" s="25">
        <f>IF($A102="","",IF(OR($B102="",$G102="",$H102=""),"",IFERROR(IF(AND($G102&gt;=_xlfn.XLOOKUP($B102,'Paramètres'!$A$8:$A$107,'Paramètres'!$D$8:$D$107),$H102&lt;=_xlfn.XLOOKUP($B102,'Paramètres'!$A$8:$A$107,'Paramètres'!$E$8:$E$107)),"OK","HORS DISPONIBILITÉ"),"ZONE INTROUVABLE")))</f>
        <v/>
      </c>
      <c r="U102" s="19" t="n"/>
    </row>
    <row r="103" ht="22" customHeight="1">
      <c r="A103" s="18" t="n"/>
      <c r="B103" s="18" t="n"/>
      <c r="C103" s="20" t="n"/>
      <c r="D103" s="19" t="n"/>
      <c r="E103" s="18" t="n"/>
      <c r="F103" s="18" t="n"/>
      <c r="G103" s="21" t="n"/>
      <c r="H103" s="21" t="n"/>
      <c r="I103" s="22">
        <f>IF($A103="","",IF(OR($G103="",$H103=""),"",IFERROR(NETWORKDAYS($G103,$H103,'Paramètres'!$P$8:$P$107),"")))</f>
        <v/>
      </c>
      <c r="J103" s="23" t="n"/>
      <c r="K103" s="20" t="n"/>
      <c r="L103" s="20" t="n"/>
      <c r="M103" s="20" t="n"/>
      <c r="N103" s="18" t="n"/>
      <c r="O103" s="24">
        <f>IF($A103="","",IF(OR($B103="",$C103=""),"",MAX(IFERROR(_xlfn.XLOOKUP($B103,'Paramètres'!$A$8:$A$107,'Paramètres'!$D$8:$D$107),0),IFERROR(_xlfn.MAXIFS('Planning_zones'!$H$5:$H$154,'Planning_zones'!$B$5:$B$154,$B103,'Planning_zones'!$C$5:$C$154,"&lt;"&amp;$C103,'Planning_zones'!$K$5:$K$154,"&lt;&gt;Annulé")+1,0))))</f>
        <v/>
      </c>
      <c r="P103" s="25">
        <f>IF($A103="","",IF(OR($G103="",$H103=""),"INCOMPLET",IF($H103&lt;$G103,"DATES INVALIDES","OK")))</f>
        <v/>
      </c>
      <c r="Q103" s="25">
        <f>IF($A103="","",IF(OR($B103="",$G103="",$H103=""),"",IF($K103="Annulé","OK",IFERROR(IF(OR($M103="Oui",_xlfn.XLOOKUP($B103,'Paramètres'!$A$8:$A$107,'Paramètres'!$F$8:$F$107)="Non"),IF(COUNTIFS('Planning_zones'!$A$5:$A$154,"&lt;&gt;",'Planning_zones'!$A$5:$A$154,"&lt;&gt;"&amp;$A103,'Planning_zones'!$B$5:$B$154,$B103,'Planning_zones'!$K$5:$K$154,"&lt;&gt;Annulé",'Planning_zones'!$G$5:$G$154,"&lt;="&amp;$H103,'Planning_zones'!$H$5:$H$154,"&gt;="&amp;$G103)&gt;0,"CONFLIT ZONE","OK"),IF(COUNTIFS('Planning_zones'!$A$5:$A$154,"&lt;&gt;",'Planning_zones'!$A$5:$A$154,"&lt;&gt;"&amp;$A103,'Planning_zones'!$B$5:$B$154,$B103,'Planning_zones'!$K$5:$K$154,"&lt;&gt;Annulé",'Planning_zones'!$M$5:$M$154,"Oui",'Planning_zones'!$G$5:$G$154,"&lt;="&amp;$H103,'Planning_zones'!$H$5:$H$154,"&gt;="&amp;$G103)&gt;0,"CONFLIT ZONE","OK")),"ZONE INTROUVABLE"))))</f>
        <v/>
      </c>
      <c r="R103" s="25">
        <f>IF($A103="","",IF(OR($F103="",$G103="",$H103=""),"",IF($K103="Annulé","OK",IF(SUMPRODUCT(('Planning_zones'!$A$5:$A$154&lt;&gt;"")*('Planning_zones'!$A$5:$A$154&lt;&gt;$A103)*('Planning_zones'!$F$5:$F$154=$F103)*('Planning_zones'!$K$5:$K$154&lt;&gt;"Annulé")*('Planning_zones'!$G$5:$G$154&lt;&gt;"")*('Planning_zones'!$H$5:$H$154&lt;&gt;"")*('Planning_zones'!$G$5:$G$154&lt;=$H103)*('Planning_zones'!$H$5:$H$154&gt;=$G103))&gt;0,"ÉQUIPE DÉJÀ MOBILISÉE","OK"))))</f>
        <v/>
      </c>
      <c r="S103" s="25">
        <f>IF($A103="","",IF($N103="","",IFERROR(IF(_xlfn.XLOOKUP($N103,'Planning_zones'!$A$5:$A$154,'Planning_zones'!$H$5:$H$154)&lt;$G103,"OK","PRÉDÉCESSEUR NON TERMINÉ"),"PRÉDÉCESSEUR INTROUVABLE")))</f>
        <v/>
      </c>
      <c r="T103" s="25">
        <f>IF($A103="","",IF(OR($B103="",$G103="",$H103=""),"",IFERROR(IF(AND($G103&gt;=_xlfn.XLOOKUP($B103,'Paramètres'!$A$8:$A$107,'Paramètres'!$D$8:$D$107),$H103&lt;=_xlfn.XLOOKUP($B103,'Paramètres'!$A$8:$A$107,'Paramètres'!$E$8:$E$107)),"OK","HORS DISPONIBILITÉ"),"ZONE INTROUVABLE")))</f>
        <v/>
      </c>
      <c r="U103" s="19" t="n"/>
    </row>
    <row r="104" ht="22" customHeight="1">
      <c r="A104" s="18" t="n"/>
      <c r="B104" s="18" t="n"/>
      <c r="C104" s="20" t="n"/>
      <c r="D104" s="19" t="n"/>
      <c r="E104" s="18" t="n"/>
      <c r="F104" s="18" t="n"/>
      <c r="G104" s="21" t="n"/>
      <c r="H104" s="21" t="n"/>
      <c r="I104" s="22">
        <f>IF($A104="","",IF(OR($G104="",$H104=""),"",IFERROR(NETWORKDAYS($G104,$H104,'Paramètres'!$P$8:$P$107),"")))</f>
        <v/>
      </c>
      <c r="J104" s="23" t="n"/>
      <c r="K104" s="20" t="n"/>
      <c r="L104" s="20" t="n"/>
      <c r="M104" s="20" t="n"/>
      <c r="N104" s="18" t="n"/>
      <c r="O104" s="24">
        <f>IF($A104="","",IF(OR($B104="",$C104=""),"",MAX(IFERROR(_xlfn.XLOOKUP($B104,'Paramètres'!$A$8:$A$107,'Paramètres'!$D$8:$D$107),0),IFERROR(_xlfn.MAXIFS('Planning_zones'!$H$5:$H$154,'Planning_zones'!$B$5:$B$154,$B104,'Planning_zones'!$C$5:$C$154,"&lt;"&amp;$C104,'Planning_zones'!$K$5:$K$154,"&lt;&gt;Annulé")+1,0))))</f>
        <v/>
      </c>
      <c r="P104" s="25">
        <f>IF($A104="","",IF(OR($G104="",$H104=""),"INCOMPLET",IF($H104&lt;$G104,"DATES INVALIDES","OK")))</f>
        <v/>
      </c>
      <c r="Q104" s="25">
        <f>IF($A104="","",IF(OR($B104="",$G104="",$H104=""),"",IF($K104="Annulé","OK",IFERROR(IF(OR($M104="Oui",_xlfn.XLOOKUP($B104,'Paramètres'!$A$8:$A$107,'Paramètres'!$F$8:$F$107)="Non"),IF(COUNTIFS('Planning_zones'!$A$5:$A$154,"&lt;&gt;",'Planning_zones'!$A$5:$A$154,"&lt;&gt;"&amp;$A104,'Planning_zones'!$B$5:$B$154,$B104,'Planning_zones'!$K$5:$K$154,"&lt;&gt;Annulé",'Planning_zones'!$G$5:$G$154,"&lt;="&amp;$H104,'Planning_zones'!$H$5:$H$154,"&gt;="&amp;$G104)&gt;0,"CONFLIT ZONE","OK"),IF(COUNTIFS('Planning_zones'!$A$5:$A$154,"&lt;&gt;",'Planning_zones'!$A$5:$A$154,"&lt;&gt;"&amp;$A104,'Planning_zones'!$B$5:$B$154,$B104,'Planning_zones'!$K$5:$K$154,"&lt;&gt;Annulé",'Planning_zones'!$M$5:$M$154,"Oui",'Planning_zones'!$G$5:$G$154,"&lt;="&amp;$H104,'Planning_zones'!$H$5:$H$154,"&gt;="&amp;$G104)&gt;0,"CONFLIT ZONE","OK")),"ZONE INTROUVABLE"))))</f>
        <v/>
      </c>
      <c r="R104" s="25">
        <f>IF($A104="","",IF(OR($F104="",$G104="",$H104=""),"",IF($K104="Annulé","OK",IF(SUMPRODUCT(('Planning_zones'!$A$5:$A$154&lt;&gt;"")*('Planning_zones'!$A$5:$A$154&lt;&gt;$A104)*('Planning_zones'!$F$5:$F$154=$F104)*('Planning_zones'!$K$5:$K$154&lt;&gt;"Annulé")*('Planning_zones'!$G$5:$G$154&lt;&gt;"")*('Planning_zones'!$H$5:$H$154&lt;&gt;"")*('Planning_zones'!$G$5:$G$154&lt;=$H104)*('Planning_zones'!$H$5:$H$154&gt;=$G104))&gt;0,"ÉQUIPE DÉJÀ MOBILISÉE","OK"))))</f>
        <v/>
      </c>
      <c r="S104" s="25">
        <f>IF($A104="","",IF($N104="","",IFERROR(IF(_xlfn.XLOOKUP($N104,'Planning_zones'!$A$5:$A$154,'Planning_zones'!$H$5:$H$154)&lt;$G104,"OK","PRÉDÉCESSEUR NON TERMINÉ"),"PRÉDÉCESSEUR INTROUVABLE")))</f>
        <v/>
      </c>
      <c r="T104" s="25">
        <f>IF($A104="","",IF(OR($B104="",$G104="",$H104=""),"",IFERROR(IF(AND($G104&gt;=_xlfn.XLOOKUP($B104,'Paramètres'!$A$8:$A$107,'Paramètres'!$D$8:$D$107),$H104&lt;=_xlfn.XLOOKUP($B104,'Paramètres'!$A$8:$A$107,'Paramètres'!$E$8:$E$107)),"OK","HORS DISPONIBILITÉ"),"ZONE INTROUVABLE")))</f>
        <v/>
      </c>
      <c r="U104" s="19" t="n"/>
    </row>
    <row r="105" ht="22" customHeight="1">
      <c r="A105" s="18" t="n"/>
      <c r="B105" s="18" t="n"/>
      <c r="C105" s="20" t="n"/>
      <c r="D105" s="19" t="n"/>
      <c r="E105" s="18" t="n"/>
      <c r="F105" s="18" t="n"/>
      <c r="G105" s="21" t="n"/>
      <c r="H105" s="21" t="n"/>
      <c r="I105" s="22">
        <f>IF($A105="","",IF(OR($G105="",$H105=""),"",IFERROR(NETWORKDAYS($G105,$H105,'Paramètres'!$P$8:$P$107),"")))</f>
        <v/>
      </c>
      <c r="J105" s="23" t="n"/>
      <c r="K105" s="20" t="n"/>
      <c r="L105" s="20" t="n"/>
      <c r="M105" s="20" t="n"/>
      <c r="N105" s="18" t="n"/>
      <c r="O105" s="24">
        <f>IF($A105="","",IF(OR($B105="",$C105=""),"",MAX(IFERROR(_xlfn.XLOOKUP($B105,'Paramètres'!$A$8:$A$107,'Paramètres'!$D$8:$D$107),0),IFERROR(_xlfn.MAXIFS('Planning_zones'!$H$5:$H$154,'Planning_zones'!$B$5:$B$154,$B105,'Planning_zones'!$C$5:$C$154,"&lt;"&amp;$C105,'Planning_zones'!$K$5:$K$154,"&lt;&gt;Annulé")+1,0))))</f>
        <v/>
      </c>
      <c r="P105" s="25">
        <f>IF($A105="","",IF(OR($G105="",$H105=""),"INCOMPLET",IF($H105&lt;$G105,"DATES INVALIDES","OK")))</f>
        <v/>
      </c>
      <c r="Q105" s="25">
        <f>IF($A105="","",IF(OR($B105="",$G105="",$H105=""),"",IF($K105="Annulé","OK",IFERROR(IF(OR($M105="Oui",_xlfn.XLOOKUP($B105,'Paramètres'!$A$8:$A$107,'Paramètres'!$F$8:$F$107)="Non"),IF(COUNTIFS('Planning_zones'!$A$5:$A$154,"&lt;&gt;",'Planning_zones'!$A$5:$A$154,"&lt;&gt;"&amp;$A105,'Planning_zones'!$B$5:$B$154,$B105,'Planning_zones'!$K$5:$K$154,"&lt;&gt;Annulé",'Planning_zones'!$G$5:$G$154,"&lt;="&amp;$H105,'Planning_zones'!$H$5:$H$154,"&gt;="&amp;$G105)&gt;0,"CONFLIT ZONE","OK"),IF(COUNTIFS('Planning_zones'!$A$5:$A$154,"&lt;&gt;",'Planning_zones'!$A$5:$A$154,"&lt;&gt;"&amp;$A105,'Planning_zones'!$B$5:$B$154,$B105,'Planning_zones'!$K$5:$K$154,"&lt;&gt;Annulé",'Planning_zones'!$M$5:$M$154,"Oui",'Planning_zones'!$G$5:$G$154,"&lt;="&amp;$H105,'Planning_zones'!$H$5:$H$154,"&gt;="&amp;$G105)&gt;0,"CONFLIT ZONE","OK")),"ZONE INTROUVABLE"))))</f>
        <v/>
      </c>
      <c r="R105" s="25">
        <f>IF($A105="","",IF(OR($F105="",$G105="",$H105=""),"",IF($K105="Annulé","OK",IF(SUMPRODUCT(('Planning_zones'!$A$5:$A$154&lt;&gt;"")*('Planning_zones'!$A$5:$A$154&lt;&gt;$A105)*('Planning_zones'!$F$5:$F$154=$F105)*('Planning_zones'!$K$5:$K$154&lt;&gt;"Annulé")*('Planning_zones'!$G$5:$G$154&lt;&gt;"")*('Planning_zones'!$H$5:$H$154&lt;&gt;"")*('Planning_zones'!$G$5:$G$154&lt;=$H105)*('Planning_zones'!$H$5:$H$154&gt;=$G105))&gt;0,"ÉQUIPE DÉJÀ MOBILISÉE","OK"))))</f>
        <v/>
      </c>
      <c r="S105" s="25">
        <f>IF($A105="","",IF($N105="","",IFERROR(IF(_xlfn.XLOOKUP($N105,'Planning_zones'!$A$5:$A$154,'Planning_zones'!$H$5:$H$154)&lt;$G105,"OK","PRÉDÉCESSEUR NON TERMINÉ"),"PRÉDÉCESSEUR INTROUVABLE")))</f>
        <v/>
      </c>
      <c r="T105" s="25">
        <f>IF($A105="","",IF(OR($B105="",$G105="",$H105=""),"",IFERROR(IF(AND($G105&gt;=_xlfn.XLOOKUP($B105,'Paramètres'!$A$8:$A$107,'Paramètres'!$D$8:$D$107),$H105&lt;=_xlfn.XLOOKUP($B105,'Paramètres'!$A$8:$A$107,'Paramètres'!$E$8:$E$107)),"OK","HORS DISPONIBILITÉ"),"ZONE INTROUVABLE")))</f>
        <v/>
      </c>
      <c r="U105" s="19" t="n"/>
    </row>
    <row r="106" ht="22" customHeight="1">
      <c r="A106" s="18" t="n"/>
      <c r="B106" s="18" t="n"/>
      <c r="C106" s="20" t="n"/>
      <c r="D106" s="19" t="n"/>
      <c r="E106" s="18" t="n"/>
      <c r="F106" s="18" t="n"/>
      <c r="G106" s="21" t="n"/>
      <c r="H106" s="21" t="n"/>
      <c r="I106" s="22">
        <f>IF($A106="","",IF(OR($G106="",$H106=""),"",IFERROR(NETWORKDAYS($G106,$H106,'Paramètres'!$P$8:$P$107),"")))</f>
        <v/>
      </c>
      <c r="J106" s="23" t="n"/>
      <c r="K106" s="20" t="n"/>
      <c r="L106" s="20" t="n"/>
      <c r="M106" s="20" t="n"/>
      <c r="N106" s="18" t="n"/>
      <c r="O106" s="24">
        <f>IF($A106="","",IF(OR($B106="",$C106=""),"",MAX(IFERROR(_xlfn.XLOOKUP($B106,'Paramètres'!$A$8:$A$107,'Paramètres'!$D$8:$D$107),0),IFERROR(_xlfn.MAXIFS('Planning_zones'!$H$5:$H$154,'Planning_zones'!$B$5:$B$154,$B106,'Planning_zones'!$C$5:$C$154,"&lt;"&amp;$C106,'Planning_zones'!$K$5:$K$154,"&lt;&gt;Annulé")+1,0))))</f>
        <v/>
      </c>
      <c r="P106" s="25">
        <f>IF($A106="","",IF(OR($G106="",$H106=""),"INCOMPLET",IF($H106&lt;$G106,"DATES INVALIDES","OK")))</f>
        <v/>
      </c>
      <c r="Q106" s="25">
        <f>IF($A106="","",IF(OR($B106="",$G106="",$H106=""),"",IF($K106="Annulé","OK",IFERROR(IF(OR($M106="Oui",_xlfn.XLOOKUP($B106,'Paramètres'!$A$8:$A$107,'Paramètres'!$F$8:$F$107)="Non"),IF(COUNTIFS('Planning_zones'!$A$5:$A$154,"&lt;&gt;",'Planning_zones'!$A$5:$A$154,"&lt;&gt;"&amp;$A106,'Planning_zones'!$B$5:$B$154,$B106,'Planning_zones'!$K$5:$K$154,"&lt;&gt;Annulé",'Planning_zones'!$G$5:$G$154,"&lt;="&amp;$H106,'Planning_zones'!$H$5:$H$154,"&gt;="&amp;$G106)&gt;0,"CONFLIT ZONE","OK"),IF(COUNTIFS('Planning_zones'!$A$5:$A$154,"&lt;&gt;",'Planning_zones'!$A$5:$A$154,"&lt;&gt;"&amp;$A106,'Planning_zones'!$B$5:$B$154,$B106,'Planning_zones'!$K$5:$K$154,"&lt;&gt;Annulé",'Planning_zones'!$M$5:$M$154,"Oui",'Planning_zones'!$G$5:$G$154,"&lt;="&amp;$H106,'Planning_zones'!$H$5:$H$154,"&gt;="&amp;$G106)&gt;0,"CONFLIT ZONE","OK")),"ZONE INTROUVABLE"))))</f>
        <v/>
      </c>
      <c r="R106" s="25">
        <f>IF($A106="","",IF(OR($F106="",$G106="",$H106=""),"",IF($K106="Annulé","OK",IF(SUMPRODUCT(('Planning_zones'!$A$5:$A$154&lt;&gt;"")*('Planning_zones'!$A$5:$A$154&lt;&gt;$A106)*('Planning_zones'!$F$5:$F$154=$F106)*('Planning_zones'!$K$5:$K$154&lt;&gt;"Annulé")*('Planning_zones'!$G$5:$G$154&lt;&gt;"")*('Planning_zones'!$H$5:$H$154&lt;&gt;"")*('Planning_zones'!$G$5:$G$154&lt;=$H106)*('Planning_zones'!$H$5:$H$154&gt;=$G106))&gt;0,"ÉQUIPE DÉJÀ MOBILISÉE","OK"))))</f>
        <v/>
      </c>
      <c r="S106" s="25">
        <f>IF($A106="","",IF($N106="","",IFERROR(IF(_xlfn.XLOOKUP($N106,'Planning_zones'!$A$5:$A$154,'Planning_zones'!$H$5:$H$154)&lt;$G106,"OK","PRÉDÉCESSEUR NON TERMINÉ"),"PRÉDÉCESSEUR INTROUVABLE")))</f>
        <v/>
      </c>
      <c r="T106" s="25">
        <f>IF($A106="","",IF(OR($B106="",$G106="",$H106=""),"",IFERROR(IF(AND($G106&gt;=_xlfn.XLOOKUP($B106,'Paramètres'!$A$8:$A$107,'Paramètres'!$D$8:$D$107),$H106&lt;=_xlfn.XLOOKUP($B106,'Paramètres'!$A$8:$A$107,'Paramètres'!$E$8:$E$107)),"OK","HORS DISPONIBILITÉ"),"ZONE INTROUVABLE")))</f>
        <v/>
      </c>
      <c r="U106" s="19" t="n"/>
    </row>
    <row r="107" ht="22" customHeight="1">
      <c r="A107" s="18" t="n"/>
      <c r="B107" s="18" t="n"/>
      <c r="C107" s="20" t="n"/>
      <c r="D107" s="19" t="n"/>
      <c r="E107" s="18" t="n"/>
      <c r="F107" s="18" t="n"/>
      <c r="G107" s="21" t="n"/>
      <c r="H107" s="21" t="n"/>
      <c r="I107" s="22">
        <f>IF($A107="","",IF(OR($G107="",$H107=""),"",IFERROR(NETWORKDAYS($G107,$H107,'Paramètres'!$P$8:$P$107),"")))</f>
        <v/>
      </c>
      <c r="J107" s="23" t="n"/>
      <c r="K107" s="20" t="n"/>
      <c r="L107" s="20" t="n"/>
      <c r="M107" s="20" t="n"/>
      <c r="N107" s="18" t="n"/>
      <c r="O107" s="24">
        <f>IF($A107="","",IF(OR($B107="",$C107=""),"",MAX(IFERROR(_xlfn.XLOOKUP($B107,'Paramètres'!$A$8:$A$107,'Paramètres'!$D$8:$D$107),0),IFERROR(_xlfn.MAXIFS('Planning_zones'!$H$5:$H$154,'Planning_zones'!$B$5:$B$154,$B107,'Planning_zones'!$C$5:$C$154,"&lt;"&amp;$C107,'Planning_zones'!$K$5:$K$154,"&lt;&gt;Annulé")+1,0))))</f>
        <v/>
      </c>
      <c r="P107" s="25">
        <f>IF($A107="","",IF(OR($G107="",$H107=""),"INCOMPLET",IF($H107&lt;$G107,"DATES INVALIDES","OK")))</f>
        <v/>
      </c>
      <c r="Q107" s="25">
        <f>IF($A107="","",IF(OR($B107="",$G107="",$H107=""),"",IF($K107="Annulé","OK",IFERROR(IF(OR($M107="Oui",_xlfn.XLOOKUP($B107,'Paramètres'!$A$8:$A$107,'Paramètres'!$F$8:$F$107)="Non"),IF(COUNTIFS('Planning_zones'!$A$5:$A$154,"&lt;&gt;",'Planning_zones'!$A$5:$A$154,"&lt;&gt;"&amp;$A107,'Planning_zones'!$B$5:$B$154,$B107,'Planning_zones'!$K$5:$K$154,"&lt;&gt;Annulé",'Planning_zones'!$G$5:$G$154,"&lt;="&amp;$H107,'Planning_zones'!$H$5:$H$154,"&gt;="&amp;$G107)&gt;0,"CONFLIT ZONE","OK"),IF(COUNTIFS('Planning_zones'!$A$5:$A$154,"&lt;&gt;",'Planning_zones'!$A$5:$A$154,"&lt;&gt;"&amp;$A107,'Planning_zones'!$B$5:$B$154,$B107,'Planning_zones'!$K$5:$K$154,"&lt;&gt;Annulé",'Planning_zones'!$M$5:$M$154,"Oui",'Planning_zones'!$G$5:$G$154,"&lt;="&amp;$H107,'Planning_zones'!$H$5:$H$154,"&gt;="&amp;$G107)&gt;0,"CONFLIT ZONE","OK")),"ZONE INTROUVABLE"))))</f>
        <v/>
      </c>
      <c r="R107" s="25">
        <f>IF($A107="","",IF(OR($F107="",$G107="",$H107=""),"",IF($K107="Annulé","OK",IF(SUMPRODUCT(('Planning_zones'!$A$5:$A$154&lt;&gt;"")*('Planning_zones'!$A$5:$A$154&lt;&gt;$A107)*('Planning_zones'!$F$5:$F$154=$F107)*('Planning_zones'!$K$5:$K$154&lt;&gt;"Annulé")*('Planning_zones'!$G$5:$G$154&lt;&gt;"")*('Planning_zones'!$H$5:$H$154&lt;&gt;"")*('Planning_zones'!$G$5:$G$154&lt;=$H107)*('Planning_zones'!$H$5:$H$154&gt;=$G107))&gt;0,"ÉQUIPE DÉJÀ MOBILISÉE","OK"))))</f>
        <v/>
      </c>
      <c r="S107" s="25">
        <f>IF($A107="","",IF($N107="","",IFERROR(IF(_xlfn.XLOOKUP($N107,'Planning_zones'!$A$5:$A$154,'Planning_zones'!$H$5:$H$154)&lt;$G107,"OK","PRÉDÉCESSEUR NON TERMINÉ"),"PRÉDÉCESSEUR INTROUVABLE")))</f>
        <v/>
      </c>
      <c r="T107" s="25">
        <f>IF($A107="","",IF(OR($B107="",$G107="",$H107=""),"",IFERROR(IF(AND($G107&gt;=_xlfn.XLOOKUP($B107,'Paramètres'!$A$8:$A$107,'Paramètres'!$D$8:$D$107),$H107&lt;=_xlfn.XLOOKUP($B107,'Paramètres'!$A$8:$A$107,'Paramètres'!$E$8:$E$107)),"OK","HORS DISPONIBILITÉ"),"ZONE INTROUVABLE")))</f>
        <v/>
      </c>
      <c r="U107" s="19" t="n"/>
    </row>
    <row r="108" ht="22" customHeight="1">
      <c r="A108" s="18" t="n"/>
      <c r="B108" s="18" t="n"/>
      <c r="C108" s="20" t="n"/>
      <c r="D108" s="19" t="n"/>
      <c r="E108" s="18" t="n"/>
      <c r="F108" s="18" t="n"/>
      <c r="G108" s="21" t="n"/>
      <c r="H108" s="21" t="n"/>
      <c r="I108" s="22">
        <f>IF($A108="","",IF(OR($G108="",$H108=""),"",IFERROR(NETWORKDAYS($G108,$H108,'Paramètres'!$P$8:$P$107),"")))</f>
        <v/>
      </c>
      <c r="J108" s="23" t="n"/>
      <c r="K108" s="20" t="n"/>
      <c r="L108" s="20" t="n"/>
      <c r="M108" s="20" t="n"/>
      <c r="N108" s="18" t="n"/>
      <c r="O108" s="24">
        <f>IF($A108="","",IF(OR($B108="",$C108=""),"",MAX(IFERROR(_xlfn.XLOOKUP($B108,'Paramètres'!$A$8:$A$107,'Paramètres'!$D$8:$D$107),0),IFERROR(_xlfn.MAXIFS('Planning_zones'!$H$5:$H$154,'Planning_zones'!$B$5:$B$154,$B108,'Planning_zones'!$C$5:$C$154,"&lt;"&amp;$C108,'Planning_zones'!$K$5:$K$154,"&lt;&gt;Annulé")+1,0))))</f>
        <v/>
      </c>
      <c r="P108" s="25">
        <f>IF($A108="","",IF(OR($G108="",$H108=""),"INCOMPLET",IF($H108&lt;$G108,"DATES INVALIDES","OK")))</f>
        <v/>
      </c>
      <c r="Q108" s="25">
        <f>IF($A108="","",IF(OR($B108="",$G108="",$H108=""),"",IF($K108="Annulé","OK",IFERROR(IF(OR($M108="Oui",_xlfn.XLOOKUP($B108,'Paramètres'!$A$8:$A$107,'Paramètres'!$F$8:$F$107)="Non"),IF(COUNTIFS('Planning_zones'!$A$5:$A$154,"&lt;&gt;",'Planning_zones'!$A$5:$A$154,"&lt;&gt;"&amp;$A108,'Planning_zones'!$B$5:$B$154,$B108,'Planning_zones'!$K$5:$K$154,"&lt;&gt;Annulé",'Planning_zones'!$G$5:$G$154,"&lt;="&amp;$H108,'Planning_zones'!$H$5:$H$154,"&gt;="&amp;$G108)&gt;0,"CONFLIT ZONE","OK"),IF(COUNTIFS('Planning_zones'!$A$5:$A$154,"&lt;&gt;",'Planning_zones'!$A$5:$A$154,"&lt;&gt;"&amp;$A108,'Planning_zones'!$B$5:$B$154,$B108,'Planning_zones'!$K$5:$K$154,"&lt;&gt;Annulé",'Planning_zones'!$M$5:$M$154,"Oui",'Planning_zones'!$G$5:$G$154,"&lt;="&amp;$H108,'Planning_zones'!$H$5:$H$154,"&gt;="&amp;$G108)&gt;0,"CONFLIT ZONE","OK")),"ZONE INTROUVABLE"))))</f>
        <v/>
      </c>
      <c r="R108" s="25">
        <f>IF($A108="","",IF(OR($F108="",$G108="",$H108=""),"",IF($K108="Annulé","OK",IF(SUMPRODUCT(('Planning_zones'!$A$5:$A$154&lt;&gt;"")*('Planning_zones'!$A$5:$A$154&lt;&gt;$A108)*('Planning_zones'!$F$5:$F$154=$F108)*('Planning_zones'!$K$5:$K$154&lt;&gt;"Annulé")*('Planning_zones'!$G$5:$G$154&lt;&gt;"")*('Planning_zones'!$H$5:$H$154&lt;&gt;"")*('Planning_zones'!$G$5:$G$154&lt;=$H108)*('Planning_zones'!$H$5:$H$154&gt;=$G108))&gt;0,"ÉQUIPE DÉJÀ MOBILISÉE","OK"))))</f>
        <v/>
      </c>
      <c r="S108" s="25">
        <f>IF($A108="","",IF($N108="","",IFERROR(IF(_xlfn.XLOOKUP($N108,'Planning_zones'!$A$5:$A$154,'Planning_zones'!$H$5:$H$154)&lt;$G108,"OK","PRÉDÉCESSEUR NON TERMINÉ"),"PRÉDÉCESSEUR INTROUVABLE")))</f>
        <v/>
      </c>
      <c r="T108" s="25">
        <f>IF($A108="","",IF(OR($B108="",$G108="",$H108=""),"",IFERROR(IF(AND($G108&gt;=_xlfn.XLOOKUP($B108,'Paramètres'!$A$8:$A$107,'Paramètres'!$D$8:$D$107),$H108&lt;=_xlfn.XLOOKUP($B108,'Paramètres'!$A$8:$A$107,'Paramètres'!$E$8:$E$107)),"OK","HORS DISPONIBILITÉ"),"ZONE INTROUVABLE")))</f>
        <v/>
      </c>
      <c r="U108" s="19" t="n"/>
    </row>
    <row r="109" ht="22" customHeight="1">
      <c r="A109" s="18" t="n"/>
      <c r="B109" s="18" t="n"/>
      <c r="C109" s="20" t="n"/>
      <c r="D109" s="19" t="n"/>
      <c r="E109" s="18" t="n"/>
      <c r="F109" s="18" t="n"/>
      <c r="G109" s="21" t="n"/>
      <c r="H109" s="21" t="n"/>
      <c r="I109" s="22">
        <f>IF($A109="","",IF(OR($G109="",$H109=""),"",IFERROR(NETWORKDAYS($G109,$H109,'Paramètres'!$P$8:$P$107),"")))</f>
        <v/>
      </c>
      <c r="J109" s="23" t="n"/>
      <c r="K109" s="20" t="n"/>
      <c r="L109" s="20" t="n"/>
      <c r="M109" s="20" t="n"/>
      <c r="N109" s="18" t="n"/>
      <c r="O109" s="24">
        <f>IF($A109="","",IF(OR($B109="",$C109=""),"",MAX(IFERROR(_xlfn.XLOOKUP($B109,'Paramètres'!$A$8:$A$107,'Paramètres'!$D$8:$D$107),0),IFERROR(_xlfn.MAXIFS('Planning_zones'!$H$5:$H$154,'Planning_zones'!$B$5:$B$154,$B109,'Planning_zones'!$C$5:$C$154,"&lt;"&amp;$C109,'Planning_zones'!$K$5:$K$154,"&lt;&gt;Annulé")+1,0))))</f>
        <v/>
      </c>
      <c r="P109" s="25">
        <f>IF($A109="","",IF(OR($G109="",$H109=""),"INCOMPLET",IF($H109&lt;$G109,"DATES INVALIDES","OK")))</f>
        <v/>
      </c>
      <c r="Q109" s="25">
        <f>IF($A109="","",IF(OR($B109="",$G109="",$H109=""),"",IF($K109="Annulé","OK",IFERROR(IF(OR($M109="Oui",_xlfn.XLOOKUP($B109,'Paramètres'!$A$8:$A$107,'Paramètres'!$F$8:$F$107)="Non"),IF(COUNTIFS('Planning_zones'!$A$5:$A$154,"&lt;&gt;",'Planning_zones'!$A$5:$A$154,"&lt;&gt;"&amp;$A109,'Planning_zones'!$B$5:$B$154,$B109,'Planning_zones'!$K$5:$K$154,"&lt;&gt;Annulé",'Planning_zones'!$G$5:$G$154,"&lt;="&amp;$H109,'Planning_zones'!$H$5:$H$154,"&gt;="&amp;$G109)&gt;0,"CONFLIT ZONE","OK"),IF(COUNTIFS('Planning_zones'!$A$5:$A$154,"&lt;&gt;",'Planning_zones'!$A$5:$A$154,"&lt;&gt;"&amp;$A109,'Planning_zones'!$B$5:$B$154,$B109,'Planning_zones'!$K$5:$K$154,"&lt;&gt;Annulé",'Planning_zones'!$M$5:$M$154,"Oui",'Planning_zones'!$G$5:$G$154,"&lt;="&amp;$H109,'Planning_zones'!$H$5:$H$154,"&gt;="&amp;$G109)&gt;0,"CONFLIT ZONE","OK")),"ZONE INTROUVABLE"))))</f>
        <v/>
      </c>
      <c r="R109" s="25">
        <f>IF($A109="","",IF(OR($F109="",$G109="",$H109=""),"",IF($K109="Annulé","OK",IF(SUMPRODUCT(('Planning_zones'!$A$5:$A$154&lt;&gt;"")*('Planning_zones'!$A$5:$A$154&lt;&gt;$A109)*('Planning_zones'!$F$5:$F$154=$F109)*('Planning_zones'!$K$5:$K$154&lt;&gt;"Annulé")*('Planning_zones'!$G$5:$G$154&lt;&gt;"")*('Planning_zones'!$H$5:$H$154&lt;&gt;"")*('Planning_zones'!$G$5:$G$154&lt;=$H109)*('Planning_zones'!$H$5:$H$154&gt;=$G109))&gt;0,"ÉQUIPE DÉJÀ MOBILISÉE","OK"))))</f>
        <v/>
      </c>
      <c r="S109" s="25">
        <f>IF($A109="","",IF($N109="","",IFERROR(IF(_xlfn.XLOOKUP($N109,'Planning_zones'!$A$5:$A$154,'Planning_zones'!$H$5:$H$154)&lt;$G109,"OK","PRÉDÉCESSEUR NON TERMINÉ"),"PRÉDÉCESSEUR INTROUVABLE")))</f>
        <v/>
      </c>
      <c r="T109" s="25">
        <f>IF($A109="","",IF(OR($B109="",$G109="",$H109=""),"",IFERROR(IF(AND($G109&gt;=_xlfn.XLOOKUP($B109,'Paramètres'!$A$8:$A$107,'Paramètres'!$D$8:$D$107),$H109&lt;=_xlfn.XLOOKUP($B109,'Paramètres'!$A$8:$A$107,'Paramètres'!$E$8:$E$107)),"OK","HORS DISPONIBILITÉ"),"ZONE INTROUVABLE")))</f>
        <v/>
      </c>
      <c r="U109" s="19" t="n"/>
    </row>
    <row r="110" ht="22" customHeight="1">
      <c r="A110" s="18" t="n"/>
      <c r="B110" s="18" t="n"/>
      <c r="C110" s="20" t="n"/>
      <c r="D110" s="19" t="n"/>
      <c r="E110" s="18" t="n"/>
      <c r="F110" s="18" t="n"/>
      <c r="G110" s="21" t="n"/>
      <c r="H110" s="21" t="n"/>
      <c r="I110" s="22">
        <f>IF($A110="","",IF(OR($G110="",$H110=""),"",IFERROR(NETWORKDAYS($G110,$H110,'Paramètres'!$P$8:$P$107),"")))</f>
        <v/>
      </c>
      <c r="J110" s="23" t="n"/>
      <c r="K110" s="20" t="n"/>
      <c r="L110" s="20" t="n"/>
      <c r="M110" s="20" t="n"/>
      <c r="N110" s="18" t="n"/>
      <c r="O110" s="24">
        <f>IF($A110="","",IF(OR($B110="",$C110=""),"",MAX(IFERROR(_xlfn.XLOOKUP($B110,'Paramètres'!$A$8:$A$107,'Paramètres'!$D$8:$D$107),0),IFERROR(_xlfn.MAXIFS('Planning_zones'!$H$5:$H$154,'Planning_zones'!$B$5:$B$154,$B110,'Planning_zones'!$C$5:$C$154,"&lt;"&amp;$C110,'Planning_zones'!$K$5:$K$154,"&lt;&gt;Annulé")+1,0))))</f>
        <v/>
      </c>
      <c r="P110" s="25">
        <f>IF($A110="","",IF(OR($G110="",$H110=""),"INCOMPLET",IF($H110&lt;$G110,"DATES INVALIDES","OK")))</f>
        <v/>
      </c>
      <c r="Q110" s="25">
        <f>IF($A110="","",IF(OR($B110="",$G110="",$H110=""),"",IF($K110="Annulé","OK",IFERROR(IF(OR($M110="Oui",_xlfn.XLOOKUP($B110,'Paramètres'!$A$8:$A$107,'Paramètres'!$F$8:$F$107)="Non"),IF(COUNTIFS('Planning_zones'!$A$5:$A$154,"&lt;&gt;",'Planning_zones'!$A$5:$A$154,"&lt;&gt;"&amp;$A110,'Planning_zones'!$B$5:$B$154,$B110,'Planning_zones'!$K$5:$K$154,"&lt;&gt;Annulé",'Planning_zones'!$G$5:$G$154,"&lt;="&amp;$H110,'Planning_zones'!$H$5:$H$154,"&gt;="&amp;$G110)&gt;0,"CONFLIT ZONE","OK"),IF(COUNTIFS('Planning_zones'!$A$5:$A$154,"&lt;&gt;",'Planning_zones'!$A$5:$A$154,"&lt;&gt;"&amp;$A110,'Planning_zones'!$B$5:$B$154,$B110,'Planning_zones'!$K$5:$K$154,"&lt;&gt;Annulé",'Planning_zones'!$M$5:$M$154,"Oui",'Planning_zones'!$G$5:$G$154,"&lt;="&amp;$H110,'Planning_zones'!$H$5:$H$154,"&gt;="&amp;$G110)&gt;0,"CONFLIT ZONE","OK")),"ZONE INTROUVABLE"))))</f>
        <v/>
      </c>
      <c r="R110" s="25">
        <f>IF($A110="","",IF(OR($F110="",$G110="",$H110=""),"",IF($K110="Annulé","OK",IF(SUMPRODUCT(('Planning_zones'!$A$5:$A$154&lt;&gt;"")*('Planning_zones'!$A$5:$A$154&lt;&gt;$A110)*('Planning_zones'!$F$5:$F$154=$F110)*('Planning_zones'!$K$5:$K$154&lt;&gt;"Annulé")*('Planning_zones'!$G$5:$G$154&lt;&gt;"")*('Planning_zones'!$H$5:$H$154&lt;&gt;"")*('Planning_zones'!$G$5:$G$154&lt;=$H110)*('Planning_zones'!$H$5:$H$154&gt;=$G110))&gt;0,"ÉQUIPE DÉJÀ MOBILISÉE","OK"))))</f>
        <v/>
      </c>
      <c r="S110" s="25">
        <f>IF($A110="","",IF($N110="","",IFERROR(IF(_xlfn.XLOOKUP($N110,'Planning_zones'!$A$5:$A$154,'Planning_zones'!$H$5:$H$154)&lt;$G110,"OK","PRÉDÉCESSEUR NON TERMINÉ"),"PRÉDÉCESSEUR INTROUVABLE")))</f>
        <v/>
      </c>
      <c r="T110" s="25">
        <f>IF($A110="","",IF(OR($B110="",$G110="",$H110=""),"",IFERROR(IF(AND($G110&gt;=_xlfn.XLOOKUP($B110,'Paramètres'!$A$8:$A$107,'Paramètres'!$D$8:$D$107),$H110&lt;=_xlfn.XLOOKUP($B110,'Paramètres'!$A$8:$A$107,'Paramètres'!$E$8:$E$107)),"OK","HORS DISPONIBILITÉ"),"ZONE INTROUVABLE")))</f>
        <v/>
      </c>
      <c r="U110" s="19" t="n"/>
    </row>
    <row r="111" ht="22" customHeight="1">
      <c r="A111" s="18" t="n"/>
      <c r="B111" s="18" t="n"/>
      <c r="C111" s="20" t="n"/>
      <c r="D111" s="19" t="n"/>
      <c r="E111" s="18" t="n"/>
      <c r="F111" s="18" t="n"/>
      <c r="G111" s="21" t="n"/>
      <c r="H111" s="21" t="n"/>
      <c r="I111" s="22">
        <f>IF($A111="","",IF(OR($G111="",$H111=""),"",IFERROR(NETWORKDAYS($G111,$H111,'Paramètres'!$P$8:$P$107),"")))</f>
        <v/>
      </c>
      <c r="J111" s="23" t="n"/>
      <c r="K111" s="20" t="n"/>
      <c r="L111" s="20" t="n"/>
      <c r="M111" s="20" t="n"/>
      <c r="N111" s="18" t="n"/>
      <c r="O111" s="24">
        <f>IF($A111="","",IF(OR($B111="",$C111=""),"",MAX(IFERROR(_xlfn.XLOOKUP($B111,'Paramètres'!$A$8:$A$107,'Paramètres'!$D$8:$D$107),0),IFERROR(_xlfn.MAXIFS('Planning_zones'!$H$5:$H$154,'Planning_zones'!$B$5:$B$154,$B111,'Planning_zones'!$C$5:$C$154,"&lt;"&amp;$C111,'Planning_zones'!$K$5:$K$154,"&lt;&gt;Annulé")+1,0))))</f>
        <v/>
      </c>
      <c r="P111" s="25">
        <f>IF($A111="","",IF(OR($G111="",$H111=""),"INCOMPLET",IF($H111&lt;$G111,"DATES INVALIDES","OK")))</f>
        <v/>
      </c>
      <c r="Q111" s="25">
        <f>IF($A111="","",IF(OR($B111="",$G111="",$H111=""),"",IF($K111="Annulé","OK",IFERROR(IF(OR($M111="Oui",_xlfn.XLOOKUP($B111,'Paramètres'!$A$8:$A$107,'Paramètres'!$F$8:$F$107)="Non"),IF(COUNTIFS('Planning_zones'!$A$5:$A$154,"&lt;&gt;",'Planning_zones'!$A$5:$A$154,"&lt;&gt;"&amp;$A111,'Planning_zones'!$B$5:$B$154,$B111,'Planning_zones'!$K$5:$K$154,"&lt;&gt;Annulé",'Planning_zones'!$G$5:$G$154,"&lt;="&amp;$H111,'Planning_zones'!$H$5:$H$154,"&gt;="&amp;$G111)&gt;0,"CONFLIT ZONE","OK"),IF(COUNTIFS('Planning_zones'!$A$5:$A$154,"&lt;&gt;",'Planning_zones'!$A$5:$A$154,"&lt;&gt;"&amp;$A111,'Planning_zones'!$B$5:$B$154,$B111,'Planning_zones'!$K$5:$K$154,"&lt;&gt;Annulé",'Planning_zones'!$M$5:$M$154,"Oui",'Planning_zones'!$G$5:$G$154,"&lt;="&amp;$H111,'Planning_zones'!$H$5:$H$154,"&gt;="&amp;$G111)&gt;0,"CONFLIT ZONE","OK")),"ZONE INTROUVABLE"))))</f>
        <v/>
      </c>
      <c r="R111" s="25">
        <f>IF($A111="","",IF(OR($F111="",$G111="",$H111=""),"",IF($K111="Annulé","OK",IF(SUMPRODUCT(('Planning_zones'!$A$5:$A$154&lt;&gt;"")*('Planning_zones'!$A$5:$A$154&lt;&gt;$A111)*('Planning_zones'!$F$5:$F$154=$F111)*('Planning_zones'!$K$5:$K$154&lt;&gt;"Annulé")*('Planning_zones'!$G$5:$G$154&lt;&gt;"")*('Planning_zones'!$H$5:$H$154&lt;&gt;"")*('Planning_zones'!$G$5:$G$154&lt;=$H111)*('Planning_zones'!$H$5:$H$154&gt;=$G111))&gt;0,"ÉQUIPE DÉJÀ MOBILISÉE","OK"))))</f>
        <v/>
      </c>
      <c r="S111" s="25">
        <f>IF($A111="","",IF($N111="","",IFERROR(IF(_xlfn.XLOOKUP($N111,'Planning_zones'!$A$5:$A$154,'Planning_zones'!$H$5:$H$154)&lt;$G111,"OK","PRÉDÉCESSEUR NON TERMINÉ"),"PRÉDÉCESSEUR INTROUVABLE")))</f>
        <v/>
      </c>
      <c r="T111" s="25">
        <f>IF($A111="","",IF(OR($B111="",$G111="",$H111=""),"",IFERROR(IF(AND($G111&gt;=_xlfn.XLOOKUP($B111,'Paramètres'!$A$8:$A$107,'Paramètres'!$D$8:$D$107),$H111&lt;=_xlfn.XLOOKUP($B111,'Paramètres'!$A$8:$A$107,'Paramètres'!$E$8:$E$107)),"OK","HORS DISPONIBILITÉ"),"ZONE INTROUVABLE")))</f>
        <v/>
      </c>
      <c r="U111" s="19" t="n"/>
    </row>
    <row r="112" ht="22" customHeight="1">
      <c r="A112" s="18" t="n"/>
      <c r="B112" s="18" t="n"/>
      <c r="C112" s="20" t="n"/>
      <c r="D112" s="19" t="n"/>
      <c r="E112" s="18" t="n"/>
      <c r="F112" s="18" t="n"/>
      <c r="G112" s="21" t="n"/>
      <c r="H112" s="21" t="n"/>
      <c r="I112" s="22">
        <f>IF($A112="","",IF(OR($G112="",$H112=""),"",IFERROR(NETWORKDAYS($G112,$H112,'Paramètres'!$P$8:$P$107),"")))</f>
        <v/>
      </c>
      <c r="J112" s="23" t="n"/>
      <c r="K112" s="20" t="n"/>
      <c r="L112" s="20" t="n"/>
      <c r="M112" s="20" t="n"/>
      <c r="N112" s="18" t="n"/>
      <c r="O112" s="24">
        <f>IF($A112="","",IF(OR($B112="",$C112=""),"",MAX(IFERROR(_xlfn.XLOOKUP($B112,'Paramètres'!$A$8:$A$107,'Paramètres'!$D$8:$D$107),0),IFERROR(_xlfn.MAXIFS('Planning_zones'!$H$5:$H$154,'Planning_zones'!$B$5:$B$154,$B112,'Planning_zones'!$C$5:$C$154,"&lt;"&amp;$C112,'Planning_zones'!$K$5:$K$154,"&lt;&gt;Annulé")+1,0))))</f>
        <v/>
      </c>
      <c r="P112" s="25">
        <f>IF($A112="","",IF(OR($G112="",$H112=""),"INCOMPLET",IF($H112&lt;$G112,"DATES INVALIDES","OK")))</f>
        <v/>
      </c>
      <c r="Q112" s="25">
        <f>IF($A112="","",IF(OR($B112="",$G112="",$H112=""),"",IF($K112="Annulé","OK",IFERROR(IF(OR($M112="Oui",_xlfn.XLOOKUP($B112,'Paramètres'!$A$8:$A$107,'Paramètres'!$F$8:$F$107)="Non"),IF(COUNTIFS('Planning_zones'!$A$5:$A$154,"&lt;&gt;",'Planning_zones'!$A$5:$A$154,"&lt;&gt;"&amp;$A112,'Planning_zones'!$B$5:$B$154,$B112,'Planning_zones'!$K$5:$K$154,"&lt;&gt;Annulé",'Planning_zones'!$G$5:$G$154,"&lt;="&amp;$H112,'Planning_zones'!$H$5:$H$154,"&gt;="&amp;$G112)&gt;0,"CONFLIT ZONE","OK"),IF(COUNTIFS('Planning_zones'!$A$5:$A$154,"&lt;&gt;",'Planning_zones'!$A$5:$A$154,"&lt;&gt;"&amp;$A112,'Planning_zones'!$B$5:$B$154,$B112,'Planning_zones'!$K$5:$K$154,"&lt;&gt;Annulé",'Planning_zones'!$M$5:$M$154,"Oui",'Planning_zones'!$G$5:$G$154,"&lt;="&amp;$H112,'Planning_zones'!$H$5:$H$154,"&gt;="&amp;$G112)&gt;0,"CONFLIT ZONE","OK")),"ZONE INTROUVABLE"))))</f>
        <v/>
      </c>
      <c r="R112" s="25">
        <f>IF($A112="","",IF(OR($F112="",$G112="",$H112=""),"",IF($K112="Annulé","OK",IF(SUMPRODUCT(('Planning_zones'!$A$5:$A$154&lt;&gt;"")*('Planning_zones'!$A$5:$A$154&lt;&gt;$A112)*('Planning_zones'!$F$5:$F$154=$F112)*('Planning_zones'!$K$5:$K$154&lt;&gt;"Annulé")*('Planning_zones'!$G$5:$G$154&lt;&gt;"")*('Planning_zones'!$H$5:$H$154&lt;&gt;"")*('Planning_zones'!$G$5:$G$154&lt;=$H112)*('Planning_zones'!$H$5:$H$154&gt;=$G112))&gt;0,"ÉQUIPE DÉJÀ MOBILISÉE","OK"))))</f>
        <v/>
      </c>
      <c r="S112" s="25">
        <f>IF($A112="","",IF($N112="","",IFERROR(IF(_xlfn.XLOOKUP($N112,'Planning_zones'!$A$5:$A$154,'Planning_zones'!$H$5:$H$154)&lt;$G112,"OK","PRÉDÉCESSEUR NON TERMINÉ"),"PRÉDÉCESSEUR INTROUVABLE")))</f>
        <v/>
      </c>
      <c r="T112" s="25">
        <f>IF($A112="","",IF(OR($B112="",$G112="",$H112=""),"",IFERROR(IF(AND($G112&gt;=_xlfn.XLOOKUP($B112,'Paramètres'!$A$8:$A$107,'Paramètres'!$D$8:$D$107),$H112&lt;=_xlfn.XLOOKUP($B112,'Paramètres'!$A$8:$A$107,'Paramètres'!$E$8:$E$107)),"OK","HORS DISPONIBILITÉ"),"ZONE INTROUVABLE")))</f>
        <v/>
      </c>
      <c r="U112" s="19" t="n"/>
    </row>
    <row r="113" ht="22" customHeight="1">
      <c r="A113" s="18" t="n"/>
      <c r="B113" s="18" t="n"/>
      <c r="C113" s="20" t="n"/>
      <c r="D113" s="19" t="n"/>
      <c r="E113" s="18" t="n"/>
      <c r="F113" s="18" t="n"/>
      <c r="G113" s="21" t="n"/>
      <c r="H113" s="21" t="n"/>
      <c r="I113" s="22">
        <f>IF($A113="","",IF(OR($G113="",$H113=""),"",IFERROR(NETWORKDAYS($G113,$H113,'Paramètres'!$P$8:$P$107),"")))</f>
        <v/>
      </c>
      <c r="J113" s="23" t="n"/>
      <c r="K113" s="20" t="n"/>
      <c r="L113" s="20" t="n"/>
      <c r="M113" s="20" t="n"/>
      <c r="N113" s="18" t="n"/>
      <c r="O113" s="24">
        <f>IF($A113="","",IF(OR($B113="",$C113=""),"",MAX(IFERROR(_xlfn.XLOOKUP($B113,'Paramètres'!$A$8:$A$107,'Paramètres'!$D$8:$D$107),0),IFERROR(_xlfn.MAXIFS('Planning_zones'!$H$5:$H$154,'Planning_zones'!$B$5:$B$154,$B113,'Planning_zones'!$C$5:$C$154,"&lt;"&amp;$C113,'Planning_zones'!$K$5:$K$154,"&lt;&gt;Annulé")+1,0))))</f>
        <v/>
      </c>
      <c r="P113" s="25">
        <f>IF($A113="","",IF(OR($G113="",$H113=""),"INCOMPLET",IF($H113&lt;$G113,"DATES INVALIDES","OK")))</f>
        <v/>
      </c>
      <c r="Q113" s="25">
        <f>IF($A113="","",IF(OR($B113="",$G113="",$H113=""),"",IF($K113="Annulé","OK",IFERROR(IF(OR($M113="Oui",_xlfn.XLOOKUP($B113,'Paramètres'!$A$8:$A$107,'Paramètres'!$F$8:$F$107)="Non"),IF(COUNTIFS('Planning_zones'!$A$5:$A$154,"&lt;&gt;",'Planning_zones'!$A$5:$A$154,"&lt;&gt;"&amp;$A113,'Planning_zones'!$B$5:$B$154,$B113,'Planning_zones'!$K$5:$K$154,"&lt;&gt;Annulé",'Planning_zones'!$G$5:$G$154,"&lt;="&amp;$H113,'Planning_zones'!$H$5:$H$154,"&gt;="&amp;$G113)&gt;0,"CONFLIT ZONE","OK"),IF(COUNTIFS('Planning_zones'!$A$5:$A$154,"&lt;&gt;",'Planning_zones'!$A$5:$A$154,"&lt;&gt;"&amp;$A113,'Planning_zones'!$B$5:$B$154,$B113,'Planning_zones'!$K$5:$K$154,"&lt;&gt;Annulé",'Planning_zones'!$M$5:$M$154,"Oui",'Planning_zones'!$G$5:$G$154,"&lt;="&amp;$H113,'Planning_zones'!$H$5:$H$154,"&gt;="&amp;$G113)&gt;0,"CONFLIT ZONE","OK")),"ZONE INTROUVABLE"))))</f>
        <v/>
      </c>
      <c r="R113" s="25">
        <f>IF($A113="","",IF(OR($F113="",$G113="",$H113=""),"",IF($K113="Annulé","OK",IF(SUMPRODUCT(('Planning_zones'!$A$5:$A$154&lt;&gt;"")*('Planning_zones'!$A$5:$A$154&lt;&gt;$A113)*('Planning_zones'!$F$5:$F$154=$F113)*('Planning_zones'!$K$5:$K$154&lt;&gt;"Annulé")*('Planning_zones'!$G$5:$G$154&lt;&gt;"")*('Planning_zones'!$H$5:$H$154&lt;&gt;"")*('Planning_zones'!$G$5:$G$154&lt;=$H113)*('Planning_zones'!$H$5:$H$154&gt;=$G113))&gt;0,"ÉQUIPE DÉJÀ MOBILISÉE","OK"))))</f>
        <v/>
      </c>
      <c r="S113" s="25">
        <f>IF($A113="","",IF($N113="","",IFERROR(IF(_xlfn.XLOOKUP($N113,'Planning_zones'!$A$5:$A$154,'Planning_zones'!$H$5:$H$154)&lt;$G113,"OK","PRÉDÉCESSEUR NON TERMINÉ"),"PRÉDÉCESSEUR INTROUVABLE")))</f>
        <v/>
      </c>
      <c r="T113" s="25">
        <f>IF($A113="","",IF(OR($B113="",$G113="",$H113=""),"",IFERROR(IF(AND($G113&gt;=_xlfn.XLOOKUP($B113,'Paramètres'!$A$8:$A$107,'Paramètres'!$D$8:$D$107),$H113&lt;=_xlfn.XLOOKUP($B113,'Paramètres'!$A$8:$A$107,'Paramètres'!$E$8:$E$107)),"OK","HORS DISPONIBILITÉ"),"ZONE INTROUVABLE")))</f>
        <v/>
      </c>
      <c r="U113" s="19" t="n"/>
    </row>
    <row r="114" ht="22" customHeight="1">
      <c r="A114" s="18" t="n"/>
      <c r="B114" s="18" t="n"/>
      <c r="C114" s="20" t="n"/>
      <c r="D114" s="19" t="n"/>
      <c r="E114" s="18" t="n"/>
      <c r="F114" s="18" t="n"/>
      <c r="G114" s="21" t="n"/>
      <c r="H114" s="21" t="n"/>
      <c r="I114" s="22">
        <f>IF($A114="","",IF(OR($G114="",$H114=""),"",IFERROR(NETWORKDAYS($G114,$H114,'Paramètres'!$P$8:$P$107),"")))</f>
        <v/>
      </c>
      <c r="J114" s="23" t="n"/>
      <c r="K114" s="20" t="n"/>
      <c r="L114" s="20" t="n"/>
      <c r="M114" s="20" t="n"/>
      <c r="N114" s="18" t="n"/>
      <c r="O114" s="24">
        <f>IF($A114="","",IF(OR($B114="",$C114=""),"",MAX(IFERROR(_xlfn.XLOOKUP($B114,'Paramètres'!$A$8:$A$107,'Paramètres'!$D$8:$D$107),0),IFERROR(_xlfn.MAXIFS('Planning_zones'!$H$5:$H$154,'Planning_zones'!$B$5:$B$154,$B114,'Planning_zones'!$C$5:$C$154,"&lt;"&amp;$C114,'Planning_zones'!$K$5:$K$154,"&lt;&gt;Annulé")+1,0))))</f>
        <v/>
      </c>
      <c r="P114" s="25">
        <f>IF($A114="","",IF(OR($G114="",$H114=""),"INCOMPLET",IF($H114&lt;$G114,"DATES INVALIDES","OK")))</f>
        <v/>
      </c>
      <c r="Q114" s="25">
        <f>IF($A114="","",IF(OR($B114="",$G114="",$H114=""),"",IF($K114="Annulé","OK",IFERROR(IF(OR($M114="Oui",_xlfn.XLOOKUP($B114,'Paramètres'!$A$8:$A$107,'Paramètres'!$F$8:$F$107)="Non"),IF(COUNTIFS('Planning_zones'!$A$5:$A$154,"&lt;&gt;",'Planning_zones'!$A$5:$A$154,"&lt;&gt;"&amp;$A114,'Planning_zones'!$B$5:$B$154,$B114,'Planning_zones'!$K$5:$K$154,"&lt;&gt;Annulé",'Planning_zones'!$G$5:$G$154,"&lt;="&amp;$H114,'Planning_zones'!$H$5:$H$154,"&gt;="&amp;$G114)&gt;0,"CONFLIT ZONE","OK"),IF(COUNTIFS('Planning_zones'!$A$5:$A$154,"&lt;&gt;",'Planning_zones'!$A$5:$A$154,"&lt;&gt;"&amp;$A114,'Planning_zones'!$B$5:$B$154,$B114,'Planning_zones'!$K$5:$K$154,"&lt;&gt;Annulé",'Planning_zones'!$M$5:$M$154,"Oui",'Planning_zones'!$G$5:$G$154,"&lt;="&amp;$H114,'Planning_zones'!$H$5:$H$154,"&gt;="&amp;$G114)&gt;0,"CONFLIT ZONE","OK")),"ZONE INTROUVABLE"))))</f>
        <v/>
      </c>
      <c r="R114" s="25">
        <f>IF($A114="","",IF(OR($F114="",$G114="",$H114=""),"",IF($K114="Annulé","OK",IF(SUMPRODUCT(('Planning_zones'!$A$5:$A$154&lt;&gt;"")*('Planning_zones'!$A$5:$A$154&lt;&gt;$A114)*('Planning_zones'!$F$5:$F$154=$F114)*('Planning_zones'!$K$5:$K$154&lt;&gt;"Annulé")*('Planning_zones'!$G$5:$G$154&lt;&gt;"")*('Planning_zones'!$H$5:$H$154&lt;&gt;"")*('Planning_zones'!$G$5:$G$154&lt;=$H114)*('Planning_zones'!$H$5:$H$154&gt;=$G114))&gt;0,"ÉQUIPE DÉJÀ MOBILISÉE","OK"))))</f>
        <v/>
      </c>
      <c r="S114" s="25">
        <f>IF($A114="","",IF($N114="","",IFERROR(IF(_xlfn.XLOOKUP($N114,'Planning_zones'!$A$5:$A$154,'Planning_zones'!$H$5:$H$154)&lt;$G114,"OK","PRÉDÉCESSEUR NON TERMINÉ"),"PRÉDÉCESSEUR INTROUVABLE")))</f>
        <v/>
      </c>
      <c r="T114" s="25">
        <f>IF($A114="","",IF(OR($B114="",$G114="",$H114=""),"",IFERROR(IF(AND($G114&gt;=_xlfn.XLOOKUP($B114,'Paramètres'!$A$8:$A$107,'Paramètres'!$D$8:$D$107),$H114&lt;=_xlfn.XLOOKUP($B114,'Paramètres'!$A$8:$A$107,'Paramètres'!$E$8:$E$107)),"OK","HORS DISPONIBILITÉ"),"ZONE INTROUVABLE")))</f>
        <v/>
      </c>
      <c r="U114" s="19" t="n"/>
    </row>
    <row r="115" ht="22" customHeight="1">
      <c r="A115" s="18" t="n"/>
      <c r="B115" s="18" t="n"/>
      <c r="C115" s="20" t="n"/>
      <c r="D115" s="19" t="n"/>
      <c r="E115" s="18" t="n"/>
      <c r="F115" s="18" t="n"/>
      <c r="G115" s="21" t="n"/>
      <c r="H115" s="21" t="n"/>
      <c r="I115" s="22">
        <f>IF($A115="","",IF(OR($G115="",$H115=""),"",IFERROR(NETWORKDAYS($G115,$H115,'Paramètres'!$P$8:$P$107),"")))</f>
        <v/>
      </c>
      <c r="J115" s="23" t="n"/>
      <c r="K115" s="20" t="n"/>
      <c r="L115" s="20" t="n"/>
      <c r="M115" s="20" t="n"/>
      <c r="N115" s="18" t="n"/>
      <c r="O115" s="24">
        <f>IF($A115="","",IF(OR($B115="",$C115=""),"",MAX(IFERROR(_xlfn.XLOOKUP($B115,'Paramètres'!$A$8:$A$107,'Paramètres'!$D$8:$D$107),0),IFERROR(_xlfn.MAXIFS('Planning_zones'!$H$5:$H$154,'Planning_zones'!$B$5:$B$154,$B115,'Planning_zones'!$C$5:$C$154,"&lt;"&amp;$C115,'Planning_zones'!$K$5:$K$154,"&lt;&gt;Annulé")+1,0))))</f>
        <v/>
      </c>
      <c r="P115" s="25">
        <f>IF($A115="","",IF(OR($G115="",$H115=""),"INCOMPLET",IF($H115&lt;$G115,"DATES INVALIDES","OK")))</f>
        <v/>
      </c>
      <c r="Q115" s="25">
        <f>IF($A115="","",IF(OR($B115="",$G115="",$H115=""),"",IF($K115="Annulé","OK",IFERROR(IF(OR($M115="Oui",_xlfn.XLOOKUP($B115,'Paramètres'!$A$8:$A$107,'Paramètres'!$F$8:$F$107)="Non"),IF(COUNTIFS('Planning_zones'!$A$5:$A$154,"&lt;&gt;",'Planning_zones'!$A$5:$A$154,"&lt;&gt;"&amp;$A115,'Planning_zones'!$B$5:$B$154,$B115,'Planning_zones'!$K$5:$K$154,"&lt;&gt;Annulé",'Planning_zones'!$G$5:$G$154,"&lt;="&amp;$H115,'Planning_zones'!$H$5:$H$154,"&gt;="&amp;$G115)&gt;0,"CONFLIT ZONE","OK"),IF(COUNTIFS('Planning_zones'!$A$5:$A$154,"&lt;&gt;",'Planning_zones'!$A$5:$A$154,"&lt;&gt;"&amp;$A115,'Planning_zones'!$B$5:$B$154,$B115,'Planning_zones'!$K$5:$K$154,"&lt;&gt;Annulé",'Planning_zones'!$M$5:$M$154,"Oui",'Planning_zones'!$G$5:$G$154,"&lt;="&amp;$H115,'Planning_zones'!$H$5:$H$154,"&gt;="&amp;$G115)&gt;0,"CONFLIT ZONE","OK")),"ZONE INTROUVABLE"))))</f>
        <v/>
      </c>
      <c r="R115" s="25">
        <f>IF($A115="","",IF(OR($F115="",$G115="",$H115=""),"",IF($K115="Annulé","OK",IF(SUMPRODUCT(('Planning_zones'!$A$5:$A$154&lt;&gt;"")*('Planning_zones'!$A$5:$A$154&lt;&gt;$A115)*('Planning_zones'!$F$5:$F$154=$F115)*('Planning_zones'!$K$5:$K$154&lt;&gt;"Annulé")*('Planning_zones'!$G$5:$G$154&lt;&gt;"")*('Planning_zones'!$H$5:$H$154&lt;&gt;"")*('Planning_zones'!$G$5:$G$154&lt;=$H115)*('Planning_zones'!$H$5:$H$154&gt;=$G115))&gt;0,"ÉQUIPE DÉJÀ MOBILISÉE","OK"))))</f>
        <v/>
      </c>
      <c r="S115" s="25">
        <f>IF($A115="","",IF($N115="","",IFERROR(IF(_xlfn.XLOOKUP($N115,'Planning_zones'!$A$5:$A$154,'Planning_zones'!$H$5:$H$154)&lt;$G115,"OK","PRÉDÉCESSEUR NON TERMINÉ"),"PRÉDÉCESSEUR INTROUVABLE")))</f>
        <v/>
      </c>
      <c r="T115" s="25">
        <f>IF($A115="","",IF(OR($B115="",$G115="",$H115=""),"",IFERROR(IF(AND($G115&gt;=_xlfn.XLOOKUP($B115,'Paramètres'!$A$8:$A$107,'Paramètres'!$D$8:$D$107),$H115&lt;=_xlfn.XLOOKUP($B115,'Paramètres'!$A$8:$A$107,'Paramètres'!$E$8:$E$107)),"OK","HORS DISPONIBILITÉ"),"ZONE INTROUVABLE")))</f>
        <v/>
      </c>
      <c r="U115" s="19" t="n"/>
    </row>
    <row r="116" ht="22" customHeight="1">
      <c r="A116" s="18" t="n"/>
      <c r="B116" s="18" t="n"/>
      <c r="C116" s="20" t="n"/>
      <c r="D116" s="19" t="n"/>
      <c r="E116" s="18" t="n"/>
      <c r="F116" s="18" t="n"/>
      <c r="G116" s="21" t="n"/>
      <c r="H116" s="21" t="n"/>
      <c r="I116" s="22">
        <f>IF($A116="","",IF(OR($G116="",$H116=""),"",IFERROR(NETWORKDAYS($G116,$H116,'Paramètres'!$P$8:$P$107),"")))</f>
        <v/>
      </c>
      <c r="J116" s="23" t="n"/>
      <c r="K116" s="20" t="n"/>
      <c r="L116" s="20" t="n"/>
      <c r="M116" s="20" t="n"/>
      <c r="N116" s="18" t="n"/>
      <c r="O116" s="24">
        <f>IF($A116="","",IF(OR($B116="",$C116=""),"",MAX(IFERROR(_xlfn.XLOOKUP($B116,'Paramètres'!$A$8:$A$107,'Paramètres'!$D$8:$D$107),0),IFERROR(_xlfn.MAXIFS('Planning_zones'!$H$5:$H$154,'Planning_zones'!$B$5:$B$154,$B116,'Planning_zones'!$C$5:$C$154,"&lt;"&amp;$C116,'Planning_zones'!$K$5:$K$154,"&lt;&gt;Annulé")+1,0))))</f>
        <v/>
      </c>
      <c r="P116" s="25">
        <f>IF($A116="","",IF(OR($G116="",$H116=""),"INCOMPLET",IF($H116&lt;$G116,"DATES INVALIDES","OK")))</f>
        <v/>
      </c>
      <c r="Q116" s="25">
        <f>IF($A116="","",IF(OR($B116="",$G116="",$H116=""),"",IF($K116="Annulé","OK",IFERROR(IF(OR($M116="Oui",_xlfn.XLOOKUP($B116,'Paramètres'!$A$8:$A$107,'Paramètres'!$F$8:$F$107)="Non"),IF(COUNTIFS('Planning_zones'!$A$5:$A$154,"&lt;&gt;",'Planning_zones'!$A$5:$A$154,"&lt;&gt;"&amp;$A116,'Planning_zones'!$B$5:$B$154,$B116,'Planning_zones'!$K$5:$K$154,"&lt;&gt;Annulé",'Planning_zones'!$G$5:$G$154,"&lt;="&amp;$H116,'Planning_zones'!$H$5:$H$154,"&gt;="&amp;$G116)&gt;0,"CONFLIT ZONE","OK"),IF(COUNTIFS('Planning_zones'!$A$5:$A$154,"&lt;&gt;",'Planning_zones'!$A$5:$A$154,"&lt;&gt;"&amp;$A116,'Planning_zones'!$B$5:$B$154,$B116,'Planning_zones'!$K$5:$K$154,"&lt;&gt;Annulé",'Planning_zones'!$M$5:$M$154,"Oui",'Planning_zones'!$G$5:$G$154,"&lt;="&amp;$H116,'Planning_zones'!$H$5:$H$154,"&gt;="&amp;$G116)&gt;0,"CONFLIT ZONE","OK")),"ZONE INTROUVABLE"))))</f>
        <v/>
      </c>
      <c r="R116" s="25">
        <f>IF($A116="","",IF(OR($F116="",$G116="",$H116=""),"",IF($K116="Annulé","OK",IF(SUMPRODUCT(('Planning_zones'!$A$5:$A$154&lt;&gt;"")*('Planning_zones'!$A$5:$A$154&lt;&gt;$A116)*('Planning_zones'!$F$5:$F$154=$F116)*('Planning_zones'!$K$5:$K$154&lt;&gt;"Annulé")*('Planning_zones'!$G$5:$G$154&lt;&gt;"")*('Planning_zones'!$H$5:$H$154&lt;&gt;"")*('Planning_zones'!$G$5:$G$154&lt;=$H116)*('Planning_zones'!$H$5:$H$154&gt;=$G116))&gt;0,"ÉQUIPE DÉJÀ MOBILISÉE","OK"))))</f>
        <v/>
      </c>
      <c r="S116" s="25">
        <f>IF($A116="","",IF($N116="","",IFERROR(IF(_xlfn.XLOOKUP($N116,'Planning_zones'!$A$5:$A$154,'Planning_zones'!$H$5:$H$154)&lt;$G116,"OK","PRÉDÉCESSEUR NON TERMINÉ"),"PRÉDÉCESSEUR INTROUVABLE")))</f>
        <v/>
      </c>
      <c r="T116" s="25">
        <f>IF($A116="","",IF(OR($B116="",$G116="",$H116=""),"",IFERROR(IF(AND($G116&gt;=_xlfn.XLOOKUP($B116,'Paramètres'!$A$8:$A$107,'Paramètres'!$D$8:$D$107),$H116&lt;=_xlfn.XLOOKUP($B116,'Paramètres'!$A$8:$A$107,'Paramètres'!$E$8:$E$107)),"OK","HORS DISPONIBILITÉ"),"ZONE INTROUVABLE")))</f>
        <v/>
      </c>
      <c r="U116" s="19" t="n"/>
    </row>
    <row r="117" ht="22" customHeight="1">
      <c r="A117" s="18" t="n"/>
      <c r="B117" s="18" t="n"/>
      <c r="C117" s="20" t="n"/>
      <c r="D117" s="19" t="n"/>
      <c r="E117" s="18" t="n"/>
      <c r="F117" s="18" t="n"/>
      <c r="G117" s="21" t="n"/>
      <c r="H117" s="21" t="n"/>
      <c r="I117" s="22">
        <f>IF($A117="","",IF(OR($G117="",$H117=""),"",IFERROR(NETWORKDAYS($G117,$H117,'Paramètres'!$P$8:$P$107),"")))</f>
        <v/>
      </c>
      <c r="J117" s="23" t="n"/>
      <c r="K117" s="20" t="n"/>
      <c r="L117" s="20" t="n"/>
      <c r="M117" s="20" t="n"/>
      <c r="N117" s="18" t="n"/>
      <c r="O117" s="24">
        <f>IF($A117="","",IF(OR($B117="",$C117=""),"",MAX(IFERROR(_xlfn.XLOOKUP($B117,'Paramètres'!$A$8:$A$107,'Paramètres'!$D$8:$D$107),0),IFERROR(_xlfn.MAXIFS('Planning_zones'!$H$5:$H$154,'Planning_zones'!$B$5:$B$154,$B117,'Planning_zones'!$C$5:$C$154,"&lt;"&amp;$C117,'Planning_zones'!$K$5:$K$154,"&lt;&gt;Annulé")+1,0))))</f>
        <v/>
      </c>
      <c r="P117" s="25">
        <f>IF($A117="","",IF(OR($G117="",$H117=""),"INCOMPLET",IF($H117&lt;$G117,"DATES INVALIDES","OK")))</f>
        <v/>
      </c>
      <c r="Q117" s="25">
        <f>IF($A117="","",IF(OR($B117="",$G117="",$H117=""),"",IF($K117="Annulé","OK",IFERROR(IF(OR($M117="Oui",_xlfn.XLOOKUP($B117,'Paramètres'!$A$8:$A$107,'Paramètres'!$F$8:$F$107)="Non"),IF(COUNTIFS('Planning_zones'!$A$5:$A$154,"&lt;&gt;",'Planning_zones'!$A$5:$A$154,"&lt;&gt;"&amp;$A117,'Planning_zones'!$B$5:$B$154,$B117,'Planning_zones'!$K$5:$K$154,"&lt;&gt;Annulé",'Planning_zones'!$G$5:$G$154,"&lt;="&amp;$H117,'Planning_zones'!$H$5:$H$154,"&gt;="&amp;$G117)&gt;0,"CONFLIT ZONE","OK"),IF(COUNTIFS('Planning_zones'!$A$5:$A$154,"&lt;&gt;",'Planning_zones'!$A$5:$A$154,"&lt;&gt;"&amp;$A117,'Planning_zones'!$B$5:$B$154,$B117,'Planning_zones'!$K$5:$K$154,"&lt;&gt;Annulé",'Planning_zones'!$M$5:$M$154,"Oui",'Planning_zones'!$G$5:$G$154,"&lt;="&amp;$H117,'Planning_zones'!$H$5:$H$154,"&gt;="&amp;$G117)&gt;0,"CONFLIT ZONE","OK")),"ZONE INTROUVABLE"))))</f>
        <v/>
      </c>
      <c r="R117" s="25">
        <f>IF($A117="","",IF(OR($F117="",$G117="",$H117=""),"",IF($K117="Annulé","OK",IF(SUMPRODUCT(('Planning_zones'!$A$5:$A$154&lt;&gt;"")*('Planning_zones'!$A$5:$A$154&lt;&gt;$A117)*('Planning_zones'!$F$5:$F$154=$F117)*('Planning_zones'!$K$5:$K$154&lt;&gt;"Annulé")*('Planning_zones'!$G$5:$G$154&lt;&gt;"")*('Planning_zones'!$H$5:$H$154&lt;&gt;"")*('Planning_zones'!$G$5:$G$154&lt;=$H117)*('Planning_zones'!$H$5:$H$154&gt;=$G117))&gt;0,"ÉQUIPE DÉJÀ MOBILISÉE","OK"))))</f>
        <v/>
      </c>
      <c r="S117" s="25">
        <f>IF($A117="","",IF($N117="","",IFERROR(IF(_xlfn.XLOOKUP($N117,'Planning_zones'!$A$5:$A$154,'Planning_zones'!$H$5:$H$154)&lt;$G117,"OK","PRÉDÉCESSEUR NON TERMINÉ"),"PRÉDÉCESSEUR INTROUVABLE")))</f>
        <v/>
      </c>
      <c r="T117" s="25">
        <f>IF($A117="","",IF(OR($B117="",$G117="",$H117=""),"",IFERROR(IF(AND($G117&gt;=_xlfn.XLOOKUP($B117,'Paramètres'!$A$8:$A$107,'Paramètres'!$D$8:$D$107),$H117&lt;=_xlfn.XLOOKUP($B117,'Paramètres'!$A$8:$A$107,'Paramètres'!$E$8:$E$107)),"OK","HORS DISPONIBILITÉ"),"ZONE INTROUVABLE")))</f>
        <v/>
      </c>
      <c r="U117" s="19" t="n"/>
    </row>
    <row r="118" ht="22" customHeight="1">
      <c r="A118" s="18" t="n"/>
      <c r="B118" s="18" t="n"/>
      <c r="C118" s="20" t="n"/>
      <c r="D118" s="19" t="n"/>
      <c r="E118" s="18" t="n"/>
      <c r="F118" s="18" t="n"/>
      <c r="G118" s="21" t="n"/>
      <c r="H118" s="21" t="n"/>
      <c r="I118" s="22">
        <f>IF($A118="","",IF(OR($G118="",$H118=""),"",IFERROR(NETWORKDAYS($G118,$H118,'Paramètres'!$P$8:$P$107),"")))</f>
        <v/>
      </c>
      <c r="J118" s="23" t="n"/>
      <c r="K118" s="20" t="n"/>
      <c r="L118" s="20" t="n"/>
      <c r="M118" s="20" t="n"/>
      <c r="N118" s="18" t="n"/>
      <c r="O118" s="24">
        <f>IF($A118="","",IF(OR($B118="",$C118=""),"",MAX(IFERROR(_xlfn.XLOOKUP($B118,'Paramètres'!$A$8:$A$107,'Paramètres'!$D$8:$D$107),0),IFERROR(_xlfn.MAXIFS('Planning_zones'!$H$5:$H$154,'Planning_zones'!$B$5:$B$154,$B118,'Planning_zones'!$C$5:$C$154,"&lt;"&amp;$C118,'Planning_zones'!$K$5:$K$154,"&lt;&gt;Annulé")+1,0))))</f>
        <v/>
      </c>
      <c r="P118" s="25">
        <f>IF($A118="","",IF(OR($G118="",$H118=""),"INCOMPLET",IF($H118&lt;$G118,"DATES INVALIDES","OK")))</f>
        <v/>
      </c>
      <c r="Q118" s="25">
        <f>IF($A118="","",IF(OR($B118="",$G118="",$H118=""),"",IF($K118="Annulé","OK",IFERROR(IF(OR($M118="Oui",_xlfn.XLOOKUP($B118,'Paramètres'!$A$8:$A$107,'Paramètres'!$F$8:$F$107)="Non"),IF(COUNTIFS('Planning_zones'!$A$5:$A$154,"&lt;&gt;",'Planning_zones'!$A$5:$A$154,"&lt;&gt;"&amp;$A118,'Planning_zones'!$B$5:$B$154,$B118,'Planning_zones'!$K$5:$K$154,"&lt;&gt;Annulé",'Planning_zones'!$G$5:$G$154,"&lt;="&amp;$H118,'Planning_zones'!$H$5:$H$154,"&gt;="&amp;$G118)&gt;0,"CONFLIT ZONE","OK"),IF(COUNTIFS('Planning_zones'!$A$5:$A$154,"&lt;&gt;",'Planning_zones'!$A$5:$A$154,"&lt;&gt;"&amp;$A118,'Planning_zones'!$B$5:$B$154,$B118,'Planning_zones'!$K$5:$K$154,"&lt;&gt;Annulé",'Planning_zones'!$M$5:$M$154,"Oui",'Planning_zones'!$G$5:$G$154,"&lt;="&amp;$H118,'Planning_zones'!$H$5:$H$154,"&gt;="&amp;$G118)&gt;0,"CONFLIT ZONE","OK")),"ZONE INTROUVABLE"))))</f>
        <v/>
      </c>
      <c r="R118" s="25">
        <f>IF($A118="","",IF(OR($F118="",$G118="",$H118=""),"",IF($K118="Annulé","OK",IF(SUMPRODUCT(('Planning_zones'!$A$5:$A$154&lt;&gt;"")*('Planning_zones'!$A$5:$A$154&lt;&gt;$A118)*('Planning_zones'!$F$5:$F$154=$F118)*('Planning_zones'!$K$5:$K$154&lt;&gt;"Annulé")*('Planning_zones'!$G$5:$G$154&lt;&gt;"")*('Planning_zones'!$H$5:$H$154&lt;&gt;"")*('Planning_zones'!$G$5:$G$154&lt;=$H118)*('Planning_zones'!$H$5:$H$154&gt;=$G118))&gt;0,"ÉQUIPE DÉJÀ MOBILISÉE","OK"))))</f>
        <v/>
      </c>
      <c r="S118" s="25">
        <f>IF($A118="","",IF($N118="","",IFERROR(IF(_xlfn.XLOOKUP($N118,'Planning_zones'!$A$5:$A$154,'Planning_zones'!$H$5:$H$154)&lt;$G118,"OK","PRÉDÉCESSEUR NON TERMINÉ"),"PRÉDÉCESSEUR INTROUVABLE")))</f>
        <v/>
      </c>
      <c r="T118" s="25">
        <f>IF($A118="","",IF(OR($B118="",$G118="",$H118=""),"",IFERROR(IF(AND($G118&gt;=_xlfn.XLOOKUP($B118,'Paramètres'!$A$8:$A$107,'Paramètres'!$D$8:$D$107),$H118&lt;=_xlfn.XLOOKUP($B118,'Paramètres'!$A$8:$A$107,'Paramètres'!$E$8:$E$107)),"OK","HORS DISPONIBILITÉ"),"ZONE INTROUVABLE")))</f>
        <v/>
      </c>
      <c r="U118" s="19" t="n"/>
    </row>
    <row r="119" ht="22" customHeight="1">
      <c r="A119" s="18" t="n"/>
      <c r="B119" s="18" t="n"/>
      <c r="C119" s="20" t="n"/>
      <c r="D119" s="19" t="n"/>
      <c r="E119" s="18" t="n"/>
      <c r="F119" s="18" t="n"/>
      <c r="G119" s="21" t="n"/>
      <c r="H119" s="21" t="n"/>
      <c r="I119" s="22">
        <f>IF($A119="","",IF(OR($G119="",$H119=""),"",IFERROR(NETWORKDAYS($G119,$H119,'Paramètres'!$P$8:$P$107),"")))</f>
        <v/>
      </c>
      <c r="J119" s="23" t="n"/>
      <c r="K119" s="20" t="n"/>
      <c r="L119" s="20" t="n"/>
      <c r="M119" s="20" t="n"/>
      <c r="N119" s="18" t="n"/>
      <c r="O119" s="24">
        <f>IF($A119="","",IF(OR($B119="",$C119=""),"",MAX(IFERROR(_xlfn.XLOOKUP($B119,'Paramètres'!$A$8:$A$107,'Paramètres'!$D$8:$D$107),0),IFERROR(_xlfn.MAXIFS('Planning_zones'!$H$5:$H$154,'Planning_zones'!$B$5:$B$154,$B119,'Planning_zones'!$C$5:$C$154,"&lt;"&amp;$C119,'Planning_zones'!$K$5:$K$154,"&lt;&gt;Annulé")+1,0))))</f>
        <v/>
      </c>
      <c r="P119" s="25">
        <f>IF($A119="","",IF(OR($G119="",$H119=""),"INCOMPLET",IF($H119&lt;$G119,"DATES INVALIDES","OK")))</f>
        <v/>
      </c>
      <c r="Q119" s="25">
        <f>IF($A119="","",IF(OR($B119="",$G119="",$H119=""),"",IF($K119="Annulé","OK",IFERROR(IF(OR($M119="Oui",_xlfn.XLOOKUP($B119,'Paramètres'!$A$8:$A$107,'Paramètres'!$F$8:$F$107)="Non"),IF(COUNTIFS('Planning_zones'!$A$5:$A$154,"&lt;&gt;",'Planning_zones'!$A$5:$A$154,"&lt;&gt;"&amp;$A119,'Planning_zones'!$B$5:$B$154,$B119,'Planning_zones'!$K$5:$K$154,"&lt;&gt;Annulé",'Planning_zones'!$G$5:$G$154,"&lt;="&amp;$H119,'Planning_zones'!$H$5:$H$154,"&gt;="&amp;$G119)&gt;0,"CONFLIT ZONE","OK"),IF(COUNTIFS('Planning_zones'!$A$5:$A$154,"&lt;&gt;",'Planning_zones'!$A$5:$A$154,"&lt;&gt;"&amp;$A119,'Planning_zones'!$B$5:$B$154,$B119,'Planning_zones'!$K$5:$K$154,"&lt;&gt;Annulé",'Planning_zones'!$M$5:$M$154,"Oui",'Planning_zones'!$G$5:$G$154,"&lt;="&amp;$H119,'Planning_zones'!$H$5:$H$154,"&gt;="&amp;$G119)&gt;0,"CONFLIT ZONE","OK")),"ZONE INTROUVABLE"))))</f>
        <v/>
      </c>
      <c r="R119" s="25">
        <f>IF($A119="","",IF(OR($F119="",$G119="",$H119=""),"",IF($K119="Annulé","OK",IF(SUMPRODUCT(('Planning_zones'!$A$5:$A$154&lt;&gt;"")*('Planning_zones'!$A$5:$A$154&lt;&gt;$A119)*('Planning_zones'!$F$5:$F$154=$F119)*('Planning_zones'!$K$5:$K$154&lt;&gt;"Annulé")*('Planning_zones'!$G$5:$G$154&lt;&gt;"")*('Planning_zones'!$H$5:$H$154&lt;&gt;"")*('Planning_zones'!$G$5:$G$154&lt;=$H119)*('Planning_zones'!$H$5:$H$154&gt;=$G119))&gt;0,"ÉQUIPE DÉJÀ MOBILISÉE","OK"))))</f>
        <v/>
      </c>
      <c r="S119" s="25">
        <f>IF($A119="","",IF($N119="","",IFERROR(IF(_xlfn.XLOOKUP($N119,'Planning_zones'!$A$5:$A$154,'Planning_zones'!$H$5:$H$154)&lt;$G119,"OK","PRÉDÉCESSEUR NON TERMINÉ"),"PRÉDÉCESSEUR INTROUVABLE")))</f>
        <v/>
      </c>
      <c r="T119" s="25">
        <f>IF($A119="","",IF(OR($B119="",$G119="",$H119=""),"",IFERROR(IF(AND($G119&gt;=_xlfn.XLOOKUP($B119,'Paramètres'!$A$8:$A$107,'Paramètres'!$D$8:$D$107),$H119&lt;=_xlfn.XLOOKUP($B119,'Paramètres'!$A$8:$A$107,'Paramètres'!$E$8:$E$107)),"OK","HORS DISPONIBILITÉ"),"ZONE INTROUVABLE")))</f>
        <v/>
      </c>
      <c r="U119" s="19" t="n"/>
    </row>
    <row r="120" ht="22" customHeight="1">
      <c r="A120" s="18" t="n"/>
      <c r="B120" s="18" t="n"/>
      <c r="C120" s="20" t="n"/>
      <c r="D120" s="19" t="n"/>
      <c r="E120" s="18" t="n"/>
      <c r="F120" s="18" t="n"/>
      <c r="G120" s="21" t="n"/>
      <c r="H120" s="21" t="n"/>
      <c r="I120" s="22">
        <f>IF($A120="","",IF(OR($G120="",$H120=""),"",IFERROR(NETWORKDAYS($G120,$H120,'Paramètres'!$P$8:$P$107),"")))</f>
        <v/>
      </c>
      <c r="J120" s="23" t="n"/>
      <c r="K120" s="20" t="n"/>
      <c r="L120" s="20" t="n"/>
      <c r="M120" s="20" t="n"/>
      <c r="N120" s="18" t="n"/>
      <c r="O120" s="24">
        <f>IF($A120="","",IF(OR($B120="",$C120=""),"",MAX(IFERROR(_xlfn.XLOOKUP($B120,'Paramètres'!$A$8:$A$107,'Paramètres'!$D$8:$D$107),0),IFERROR(_xlfn.MAXIFS('Planning_zones'!$H$5:$H$154,'Planning_zones'!$B$5:$B$154,$B120,'Planning_zones'!$C$5:$C$154,"&lt;"&amp;$C120,'Planning_zones'!$K$5:$K$154,"&lt;&gt;Annulé")+1,0))))</f>
        <v/>
      </c>
      <c r="P120" s="25">
        <f>IF($A120="","",IF(OR($G120="",$H120=""),"INCOMPLET",IF($H120&lt;$G120,"DATES INVALIDES","OK")))</f>
        <v/>
      </c>
      <c r="Q120" s="25">
        <f>IF($A120="","",IF(OR($B120="",$G120="",$H120=""),"",IF($K120="Annulé","OK",IFERROR(IF(OR($M120="Oui",_xlfn.XLOOKUP($B120,'Paramètres'!$A$8:$A$107,'Paramètres'!$F$8:$F$107)="Non"),IF(COUNTIFS('Planning_zones'!$A$5:$A$154,"&lt;&gt;",'Planning_zones'!$A$5:$A$154,"&lt;&gt;"&amp;$A120,'Planning_zones'!$B$5:$B$154,$B120,'Planning_zones'!$K$5:$K$154,"&lt;&gt;Annulé",'Planning_zones'!$G$5:$G$154,"&lt;="&amp;$H120,'Planning_zones'!$H$5:$H$154,"&gt;="&amp;$G120)&gt;0,"CONFLIT ZONE","OK"),IF(COUNTIFS('Planning_zones'!$A$5:$A$154,"&lt;&gt;",'Planning_zones'!$A$5:$A$154,"&lt;&gt;"&amp;$A120,'Planning_zones'!$B$5:$B$154,$B120,'Planning_zones'!$K$5:$K$154,"&lt;&gt;Annulé",'Planning_zones'!$M$5:$M$154,"Oui",'Planning_zones'!$G$5:$G$154,"&lt;="&amp;$H120,'Planning_zones'!$H$5:$H$154,"&gt;="&amp;$G120)&gt;0,"CONFLIT ZONE","OK")),"ZONE INTROUVABLE"))))</f>
        <v/>
      </c>
      <c r="R120" s="25">
        <f>IF($A120="","",IF(OR($F120="",$G120="",$H120=""),"",IF($K120="Annulé","OK",IF(SUMPRODUCT(('Planning_zones'!$A$5:$A$154&lt;&gt;"")*('Planning_zones'!$A$5:$A$154&lt;&gt;$A120)*('Planning_zones'!$F$5:$F$154=$F120)*('Planning_zones'!$K$5:$K$154&lt;&gt;"Annulé")*('Planning_zones'!$G$5:$G$154&lt;&gt;"")*('Planning_zones'!$H$5:$H$154&lt;&gt;"")*('Planning_zones'!$G$5:$G$154&lt;=$H120)*('Planning_zones'!$H$5:$H$154&gt;=$G120))&gt;0,"ÉQUIPE DÉJÀ MOBILISÉE","OK"))))</f>
        <v/>
      </c>
      <c r="S120" s="25">
        <f>IF($A120="","",IF($N120="","",IFERROR(IF(_xlfn.XLOOKUP($N120,'Planning_zones'!$A$5:$A$154,'Planning_zones'!$H$5:$H$154)&lt;$G120,"OK","PRÉDÉCESSEUR NON TERMINÉ"),"PRÉDÉCESSEUR INTROUVABLE")))</f>
        <v/>
      </c>
      <c r="T120" s="25">
        <f>IF($A120="","",IF(OR($B120="",$G120="",$H120=""),"",IFERROR(IF(AND($G120&gt;=_xlfn.XLOOKUP($B120,'Paramètres'!$A$8:$A$107,'Paramètres'!$D$8:$D$107),$H120&lt;=_xlfn.XLOOKUP($B120,'Paramètres'!$A$8:$A$107,'Paramètres'!$E$8:$E$107)),"OK","HORS DISPONIBILITÉ"),"ZONE INTROUVABLE")))</f>
        <v/>
      </c>
      <c r="U120" s="19" t="n"/>
    </row>
    <row r="121" ht="22" customHeight="1">
      <c r="A121" s="18" t="n"/>
      <c r="B121" s="18" t="n"/>
      <c r="C121" s="20" t="n"/>
      <c r="D121" s="19" t="n"/>
      <c r="E121" s="18" t="n"/>
      <c r="F121" s="18" t="n"/>
      <c r="G121" s="21" t="n"/>
      <c r="H121" s="21" t="n"/>
      <c r="I121" s="22">
        <f>IF($A121="","",IF(OR($G121="",$H121=""),"",IFERROR(NETWORKDAYS($G121,$H121,'Paramètres'!$P$8:$P$107),"")))</f>
        <v/>
      </c>
      <c r="J121" s="23" t="n"/>
      <c r="K121" s="20" t="n"/>
      <c r="L121" s="20" t="n"/>
      <c r="M121" s="20" t="n"/>
      <c r="N121" s="18" t="n"/>
      <c r="O121" s="24">
        <f>IF($A121="","",IF(OR($B121="",$C121=""),"",MAX(IFERROR(_xlfn.XLOOKUP($B121,'Paramètres'!$A$8:$A$107,'Paramètres'!$D$8:$D$107),0),IFERROR(_xlfn.MAXIFS('Planning_zones'!$H$5:$H$154,'Planning_zones'!$B$5:$B$154,$B121,'Planning_zones'!$C$5:$C$154,"&lt;"&amp;$C121,'Planning_zones'!$K$5:$K$154,"&lt;&gt;Annulé")+1,0))))</f>
        <v/>
      </c>
      <c r="P121" s="25">
        <f>IF($A121="","",IF(OR($G121="",$H121=""),"INCOMPLET",IF($H121&lt;$G121,"DATES INVALIDES","OK")))</f>
        <v/>
      </c>
      <c r="Q121" s="25">
        <f>IF($A121="","",IF(OR($B121="",$G121="",$H121=""),"",IF($K121="Annulé","OK",IFERROR(IF(OR($M121="Oui",_xlfn.XLOOKUP($B121,'Paramètres'!$A$8:$A$107,'Paramètres'!$F$8:$F$107)="Non"),IF(COUNTIFS('Planning_zones'!$A$5:$A$154,"&lt;&gt;",'Planning_zones'!$A$5:$A$154,"&lt;&gt;"&amp;$A121,'Planning_zones'!$B$5:$B$154,$B121,'Planning_zones'!$K$5:$K$154,"&lt;&gt;Annulé",'Planning_zones'!$G$5:$G$154,"&lt;="&amp;$H121,'Planning_zones'!$H$5:$H$154,"&gt;="&amp;$G121)&gt;0,"CONFLIT ZONE","OK"),IF(COUNTIFS('Planning_zones'!$A$5:$A$154,"&lt;&gt;",'Planning_zones'!$A$5:$A$154,"&lt;&gt;"&amp;$A121,'Planning_zones'!$B$5:$B$154,$B121,'Planning_zones'!$K$5:$K$154,"&lt;&gt;Annulé",'Planning_zones'!$M$5:$M$154,"Oui",'Planning_zones'!$G$5:$G$154,"&lt;="&amp;$H121,'Planning_zones'!$H$5:$H$154,"&gt;="&amp;$G121)&gt;0,"CONFLIT ZONE","OK")),"ZONE INTROUVABLE"))))</f>
        <v/>
      </c>
      <c r="R121" s="25">
        <f>IF($A121="","",IF(OR($F121="",$G121="",$H121=""),"",IF($K121="Annulé","OK",IF(SUMPRODUCT(('Planning_zones'!$A$5:$A$154&lt;&gt;"")*('Planning_zones'!$A$5:$A$154&lt;&gt;$A121)*('Planning_zones'!$F$5:$F$154=$F121)*('Planning_zones'!$K$5:$K$154&lt;&gt;"Annulé")*('Planning_zones'!$G$5:$G$154&lt;&gt;"")*('Planning_zones'!$H$5:$H$154&lt;&gt;"")*('Planning_zones'!$G$5:$G$154&lt;=$H121)*('Planning_zones'!$H$5:$H$154&gt;=$G121))&gt;0,"ÉQUIPE DÉJÀ MOBILISÉE","OK"))))</f>
        <v/>
      </c>
      <c r="S121" s="25">
        <f>IF($A121="","",IF($N121="","",IFERROR(IF(_xlfn.XLOOKUP($N121,'Planning_zones'!$A$5:$A$154,'Planning_zones'!$H$5:$H$154)&lt;$G121,"OK","PRÉDÉCESSEUR NON TERMINÉ"),"PRÉDÉCESSEUR INTROUVABLE")))</f>
        <v/>
      </c>
      <c r="T121" s="25">
        <f>IF($A121="","",IF(OR($B121="",$G121="",$H121=""),"",IFERROR(IF(AND($G121&gt;=_xlfn.XLOOKUP($B121,'Paramètres'!$A$8:$A$107,'Paramètres'!$D$8:$D$107),$H121&lt;=_xlfn.XLOOKUP($B121,'Paramètres'!$A$8:$A$107,'Paramètres'!$E$8:$E$107)),"OK","HORS DISPONIBILITÉ"),"ZONE INTROUVABLE")))</f>
        <v/>
      </c>
      <c r="U121" s="19" t="n"/>
    </row>
    <row r="122" ht="22" customHeight="1">
      <c r="A122" s="18" t="n"/>
      <c r="B122" s="18" t="n"/>
      <c r="C122" s="20" t="n"/>
      <c r="D122" s="19" t="n"/>
      <c r="E122" s="18" t="n"/>
      <c r="F122" s="18" t="n"/>
      <c r="G122" s="21" t="n"/>
      <c r="H122" s="21" t="n"/>
      <c r="I122" s="22">
        <f>IF($A122="","",IF(OR($G122="",$H122=""),"",IFERROR(NETWORKDAYS($G122,$H122,'Paramètres'!$P$8:$P$107),"")))</f>
        <v/>
      </c>
      <c r="J122" s="23" t="n"/>
      <c r="K122" s="20" t="n"/>
      <c r="L122" s="20" t="n"/>
      <c r="M122" s="20" t="n"/>
      <c r="N122" s="18" t="n"/>
      <c r="O122" s="24">
        <f>IF($A122="","",IF(OR($B122="",$C122=""),"",MAX(IFERROR(_xlfn.XLOOKUP($B122,'Paramètres'!$A$8:$A$107,'Paramètres'!$D$8:$D$107),0),IFERROR(_xlfn.MAXIFS('Planning_zones'!$H$5:$H$154,'Planning_zones'!$B$5:$B$154,$B122,'Planning_zones'!$C$5:$C$154,"&lt;"&amp;$C122,'Planning_zones'!$K$5:$K$154,"&lt;&gt;Annulé")+1,0))))</f>
        <v/>
      </c>
      <c r="P122" s="25">
        <f>IF($A122="","",IF(OR($G122="",$H122=""),"INCOMPLET",IF($H122&lt;$G122,"DATES INVALIDES","OK")))</f>
        <v/>
      </c>
      <c r="Q122" s="25">
        <f>IF($A122="","",IF(OR($B122="",$G122="",$H122=""),"",IF($K122="Annulé","OK",IFERROR(IF(OR($M122="Oui",_xlfn.XLOOKUP($B122,'Paramètres'!$A$8:$A$107,'Paramètres'!$F$8:$F$107)="Non"),IF(COUNTIFS('Planning_zones'!$A$5:$A$154,"&lt;&gt;",'Planning_zones'!$A$5:$A$154,"&lt;&gt;"&amp;$A122,'Planning_zones'!$B$5:$B$154,$B122,'Planning_zones'!$K$5:$K$154,"&lt;&gt;Annulé",'Planning_zones'!$G$5:$G$154,"&lt;="&amp;$H122,'Planning_zones'!$H$5:$H$154,"&gt;="&amp;$G122)&gt;0,"CONFLIT ZONE","OK"),IF(COUNTIFS('Planning_zones'!$A$5:$A$154,"&lt;&gt;",'Planning_zones'!$A$5:$A$154,"&lt;&gt;"&amp;$A122,'Planning_zones'!$B$5:$B$154,$B122,'Planning_zones'!$K$5:$K$154,"&lt;&gt;Annulé",'Planning_zones'!$M$5:$M$154,"Oui",'Planning_zones'!$G$5:$G$154,"&lt;="&amp;$H122,'Planning_zones'!$H$5:$H$154,"&gt;="&amp;$G122)&gt;0,"CONFLIT ZONE","OK")),"ZONE INTROUVABLE"))))</f>
        <v/>
      </c>
      <c r="R122" s="25">
        <f>IF($A122="","",IF(OR($F122="",$G122="",$H122=""),"",IF($K122="Annulé","OK",IF(SUMPRODUCT(('Planning_zones'!$A$5:$A$154&lt;&gt;"")*('Planning_zones'!$A$5:$A$154&lt;&gt;$A122)*('Planning_zones'!$F$5:$F$154=$F122)*('Planning_zones'!$K$5:$K$154&lt;&gt;"Annulé")*('Planning_zones'!$G$5:$G$154&lt;&gt;"")*('Planning_zones'!$H$5:$H$154&lt;&gt;"")*('Planning_zones'!$G$5:$G$154&lt;=$H122)*('Planning_zones'!$H$5:$H$154&gt;=$G122))&gt;0,"ÉQUIPE DÉJÀ MOBILISÉE","OK"))))</f>
        <v/>
      </c>
      <c r="S122" s="25">
        <f>IF($A122="","",IF($N122="","",IFERROR(IF(_xlfn.XLOOKUP($N122,'Planning_zones'!$A$5:$A$154,'Planning_zones'!$H$5:$H$154)&lt;$G122,"OK","PRÉDÉCESSEUR NON TERMINÉ"),"PRÉDÉCESSEUR INTROUVABLE")))</f>
        <v/>
      </c>
      <c r="T122" s="25">
        <f>IF($A122="","",IF(OR($B122="",$G122="",$H122=""),"",IFERROR(IF(AND($G122&gt;=_xlfn.XLOOKUP($B122,'Paramètres'!$A$8:$A$107,'Paramètres'!$D$8:$D$107),$H122&lt;=_xlfn.XLOOKUP($B122,'Paramètres'!$A$8:$A$107,'Paramètres'!$E$8:$E$107)),"OK","HORS DISPONIBILITÉ"),"ZONE INTROUVABLE")))</f>
        <v/>
      </c>
      <c r="U122" s="19" t="n"/>
    </row>
    <row r="123" ht="22" customHeight="1">
      <c r="A123" s="18" t="n"/>
      <c r="B123" s="18" t="n"/>
      <c r="C123" s="20" t="n"/>
      <c r="D123" s="19" t="n"/>
      <c r="E123" s="18" t="n"/>
      <c r="F123" s="18" t="n"/>
      <c r="G123" s="21" t="n"/>
      <c r="H123" s="21" t="n"/>
      <c r="I123" s="22">
        <f>IF($A123="","",IF(OR($G123="",$H123=""),"",IFERROR(NETWORKDAYS($G123,$H123,'Paramètres'!$P$8:$P$107),"")))</f>
        <v/>
      </c>
      <c r="J123" s="23" t="n"/>
      <c r="K123" s="20" t="n"/>
      <c r="L123" s="20" t="n"/>
      <c r="M123" s="20" t="n"/>
      <c r="N123" s="18" t="n"/>
      <c r="O123" s="24">
        <f>IF($A123="","",IF(OR($B123="",$C123=""),"",MAX(IFERROR(_xlfn.XLOOKUP($B123,'Paramètres'!$A$8:$A$107,'Paramètres'!$D$8:$D$107),0),IFERROR(_xlfn.MAXIFS('Planning_zones'!$H$5:$H$154,'Planning_zones'!$B$5:$B$154,$B123,'Planning_zones'!$C$5:$C$154,"&lt;"&amp;$C123,'Planning_zones'!$K$5:$K$154,"&lt;&gt;Annulé")+1,0))))</f>
        <v/>
      </c>
      <c r="P123" s="25">
        <f>IF($A123="","",IF(OR($G123="",$H123=""),"INCOMPLET",IF($H123&lt;$G123,"DATES INVALIDES","OK")))</f>
        <v/>
      </c>
      <c r="Q123" s="25">
        <f>IF($A123="","",IF(OR($B123="",$G123="",$H123=""),"",IF($K123="Annulé","OK",IFERROR(IF(OR($M123="Oui",_xlfn.XLOOKUP($B123,'Paramètres'!$A$8:$A$107,'Paramètres'!$F$8:$F$107)="Non"),IF(COUNTIFS('Planning_zones'!$A$5:$A$154,"&lt;&gt;",'Planning_zones'!$A$5:$A$154,"&lt;&gt;"&amp;$A123,'Planning_zones'!$B$5:$B$154,$B123,'Planning_zones'!$K$5:$K$154,"&lt;&gt;Annulé",'Planning_zones'!$G$5:$G$154,"&lt;="&amp;$H123,'Planning_zones'!$H$5:$H$154,"&gt;="&amp;$G123)&gt;0,"CONFLIT ZONE","OK"),IF(COUNTIFS('Planning_zones'!$A$5:$A$154,"&lt;&gt;",'Planning_zones'!$A$5:$A$154,"&lt;&gt;"&amp;$A123,'Planning_zones'!$B$5:$B$154,$B123,'Planning_zones'!$K$5:$K$154,"&lt;&gt;Annulé",'Planning_zones'!$M$5:$M$154,"Oui",'Planning_zones'!$G$5:$G$154,"&lt;="&amp;$H123,'Planning_zones'!$H$5:$H$154,"&gt;="&amp;$G123)&gt;0,"CONFLIT ZONE","OK")),"ZONE INTROUVABLE"))))</f>
        <v/>
      </c>
      <c r="R123" s="25">
        <f>IF($A123="","",IF(OR($F123="",$G123="",$H123=""),"",IF($K123="Annulé","OK",IF(SUMPRODUCT(('Planning_zones'!$A$5:$A$154&lt;&gt;"")*('Planning_zones'!$A$5:$A$154&lt;&gt;$A123)*('Planning_zones'!$F$5:$F$154=$F123)*('Planning_zones'!$K$5:$K$154&lt;&gt;"Annulé")*('Planning_zones'!$G$5:$G$154&lt;&gt;"")*('Planning_zones'!$H$5:$H$154&lt;&gt;"")*('Planning_zones'!$G$5:$G$154&lt;=$H123)*('Planning_zones'!$H$5:$H$154&gt;=$G123))&gt;0,"ÉQUIPE DÉJÀ MOBILISÉE","OK"))))</f>
        <v/>
      </c>
      <c r="S123" s="25">
        <f>IF($A123="","",IF($N123="","",IFERROR(IF(_xlfn.XLOOKUP($N123,'Planning_zones'!$A$5:$A$154,'Planning_zones'!$H$5:$H$154)&lt;$G123,"OK","PRÉDÉCESSEUR NON TERMINÉ"),"PRÉDÉCESSEUR INTROUVABLE")))</f>
        <v/>
      </c>
      <c r="T123" s="25">
        <f>IF($A123="","",IF(OR($B123="",$G123="",$H123=""),"",IFERROR(IF(AND($G123&gt;=_xlfn.XLOOKUP($B123,'Paramètres'!$A$8:$A$107,'Paramètres'!$D$8:$D$107),$H123&lt;=_xlfn.XLOOKUP($B123,'Paramètres'!$A$8:$A$107,'Paramètres'!$E$8:$E$107)),"OK","HORS DISPONIBILITÉ"),"ZONE INTROUVABLE")))</f>
        <v/>
      </c>
      <c r="U123" s="19" t="n"/>
    </row>
    <row r="124" ht="22" customHeight="1">
      <c r="A124" s="18" t="n"/>
      <c r="B124" s="18" t="n"/>
      <c r="C124" s="20" t="n"/>
      <c r="D124" s="19" t="n"/>
      <c r="E124" s="18" t="n"/>
      <c r="F124" s="18" t="n"/>
      <c r="G124" s="21" t="n"/>
      <c r="H124" s="21" t="n"/>
      <c r="I124" s="22">
        <f>IF($A124="","",IF(OR($G124="",$H124=""),"",IFERROR(NETWORKDAYS($G124,$H124,'Paramètres'!$P$8:$P$107),"")))</f>
        <v/>
      </c>
      <c r="J124" s="23" t="n"/>
      <c r="K124" s="20" t="n"/>
      <c r="L124" s="20" t="n"/>
      <c r="M124" s="20" t="n"/>
      <c r="N124" s="18" t="n"/>
      <c r="O124" s="24">
        <f>IF($A124="","",IF(OR($B124="",$C124=""),"",MAX(IFERROR(_xlfn.XLOOKUP($B124,'Paramètres'!$A$8:$A$107,'Paramètres'!$D$8:$D$107),0),IFERROR(_xlfn.MAXIFS('Planning_zones'!$H$5:$H$154,'Planning_zones'!$B$5:$B$154,$B124,'Planning_zones'!$C$5:$C$154,"&lt;"&amp;$C124,'Planning_zones'!$K$5:$K$154,"&lt;&gt;Annulé")+1,0))))</f>
        <v/>
      </c>
      <c r="P124" s="25">
        <f>IF($A124="","",IF(OR($G124="",$H124=""),"INCOMPLET",IF($H124&lt;$G124,"DATES INVALIDES","OK")))</f>
        <v/>
      </c>
      <c r="Q124" s="25">
        <f>IF($A124="","",IF(OR($B124="",$G124="",$H124=""),"",IF($K124="Annulé","OK",IFERROR(IF(OR($M124="Oui",_xlfn.XLOOKUP($B124,'Paramètres'!$A$8:$A$107,'Paramètres'!$F$8:$F$107)="Non"),IF(COUNTIFS('Planning_zones'!$A$5:$A$154,"&lt;&gt;",'Planning_zones'!$A$5:$A$154,"&lt;&gt;"&amp;$A124,'Planning_zones'!$B$5:$B$154,$B124,'Planning_zones'!$K$5:$K$154,"&lt;&gt;Annulé",'Planning_zones'!$G$5:$G$154,"&lt;="&amp;$H124,'Planning_zones'!$H$5:$H$154,"&gt;="&amp;$G124)&gt;0,"CONFLIT ZONE","OK"),IF(COUNTIFS('Planning_zones'!$A$5:$A$154,"&lt;&gt;",'Planning_zones'!$A$5:$A$154,"&lt;&gt;"&amp;$A124,'Planning_zones'!$B$5:$B$154,$B124,'Planning_zones'!$K$5:$K$154,"&lt;&gt;Annulé",'Planning_zones'!$M$5:$M$154,"Oui",'Planning_zones'!$G$5:$G$154,"&lt;="&amp;$H124,'Planning_zones'!$H$5:$H$154,"&gt;="&amp;$G124)&gt;0,"CONFLIT ZONE","OK")),"ZONE INTROUVABLE"))))</f>
        <v/>
      </c>
      <c r="R124" s="25">
        <f>IF($A124="","",IF(OR($F124="",$G124="",$H124=""),"",IF($K124="Annulé","OK",IF(SUMPRODUCT(('Planning_zones'!$A$5:$A$154&lt;&gt;"")*('Planning_zones'!$A$5:$A$154&lt;&gt;$A124)*('Planning_zones'!$F$5:$F$154=$F124)*('Planning_zones'!$K$5:$K$154&lt;&gt;"Annulé")*('Planning_zones'!$G$5:$G$154&lt;&gt;"")*('Planning_zones'!$H$5:$H$154&lt;&gt;"")*('Planning_zones'!$G$5:$G$154&lt;=$H124)*('Planning_zones'!$H$5:$H$154&gt;=$G124))&gt;0,"ÉQUIPE DÉJÀ MOBILISÉE","OK"))))</f>
        <v/>
      </c>
      <c r="S124" s="25">
        <f>IF($A124="","",IF($N124="","",IFERROR(IF(_xlfn.XLOOKUP($N124,'Planning_zones'!$A$5:$A$154,'Planning_zones'!$H$5:$H$154)&lt;$G124,"OK","PRÉDÉCESSEUR NON TERMINÉ"),"PRÉDÉCESSEUR INTROUVABLE")))</f>
        <v/>
      </c>
      <c r="T124" s="25">
        <f>IF($A124="","",IF(OR($B124="",$G124="",$H124=""),"",IFERROR(IF(AND($G124&gt;=_xlfn.XLOOKUP($B124,'Paramètres'!$A$8:$A$107,'Paramètres'!$D$8:$D$107),$H124&lt;=_xlfn.XLOOKUP($B124,'Paramètres'!$A$8:$A$107,'Paramètres'!$E$8:$E$107)),"OK","HORS DISPONIBILITÉ"),"ZONE INTROUVABLE")))</f>
        <v/>
      </c>
      <c r="U124" s="19" t="n"/>
    </row>
    <row r="125" ht="22" customHeight="1">
      <c r="A125" s="18" t="n"/>
      <c r="B125" s="18" t="n"/>
      <c r="C125" s="20" t="n"/>
      <c r="D125" s="19" t="n"/>
      <c r="E125" s="18" t="n"/>
      <c r="F125" s="18" t="n"/>
      <c r="G125" s="21" t="n"/>
      <c r="H125" s="21" t="n"/>
      <c r="I125" s="22">
        <f>IF($A125="","",IF(OR($G125="",$H125=""),"",IFERROR(NETWORKDAYS($G125,$H125,'Paramètres'!$P$8:$P$107),"")))</f>
        <v/>
      </c>
      <c r="J125" s="23" t="n"/>
      <c r="K125" s="20" t="n"/>
      <c r="L125" s="20" t="n"/>
      <c r="M125" s="20" t="n"/>
      <c r="N125" s="18" t="n"/>
      <c r="O125" s="24">
        <f>IF($A125="","",IF(OR($B125="",$C125=""),"",MAX(IFERROR(_xlfn.XLOOKUP($B125,'Paramètres'!$A$8:$A$107,'Paramètres'!$D$8:$D$107),0),IFERROR(_xlfn.MAXIFS('Planning_zones'!$H$5:$H$154,'Planning_zones'!$B$5:$B$154,$B125,'Planning_zones'!$C$5:$C$154,"&lt;"&amp;$C125,'Planning_zones'!$K$5:$K$154,"&lt;&gt;Annulé")+1,0))))</f>
        <v/>
      </c>
      <c r="P125" s="25">
        <f>IF($A125="","",IF(OR($G125="",$H125=""),"INCOMPLET",IF($H125&lt;$G125,"DATES INVALIDES","OK")))</f>
        <v/>
      </c>
      <c r="Q125" s="25">
        <f>IF($A125="","",IF(OR($B125="",$G125="",$H125=""),"",IF($K125="Annulé","OK",IFERROR(IF(OR($M125="Oui",_xlfn.XLOOKUP($B125,'Paramètres'!$A$8:$A$107,'Paramètres'!$F$8:$F$107)="Non"),IF(COUNTIFS('Planning_zones'!$A$5:$A$154,"&lt;&gt;",'Planning_zones'!$A$5:$A$154,"&lt;&gt;"&amp;$A125,'Planning_zones'!$B$5:$B$154,$B125,'Planning_zones'!$K$5:$K$154,"&lt;&gt;Annulé",'Planning_zones'!$G$5:$G$154,"&lt;="&amp;$H125,'Planning_zones'!$H$5:$H$154,"&gt;="&amp;$G125)&gt;0,"CONFLIT ZONE","OK"),IF(COUNTIFS('Planning_zones'!$A$5:$A$154,"&lt;&gt;",'Planning_zones'!$A$5:$A$154,"&lt;&gt;"&amp;$A125,'Planning_zones'!$B$5:$B$154,$B125,'Planning_zones'!$K$5:$K$154,"&lt;&gt;Annulé",'Planning_zones'!$M$5:$M$154,"Oui",'Planning_zones'!$G$5:$G$154,"&lt;="&amp;$H125,'Planning_zones'!$H$5:$H$154,"&gt;="&amp;$G125)&gt;0,"CONFLIT ZONE","OK")),"ZONE INTROUVABLE"))))</f>
        <v/>
      </c>
      <c r="R125" s="25">
        <f>IF($A125="","",IF(OR($F125="",$G125="",$H125=""),"",IF($K125="Annulé","OK",IF(SUMPRODUCT(('Planning_zones'!$A$5:$A$154&lt;&gt;"")*('Planning_zones'!$A$5:$A$154&lt;&gt;$A125)*('Planning_zones'!$F$5:$F$154=$F125)*('Planning_zones'!$K$5:$K$154&lt;&gt;"Annulé")*('Planning_zones'!$G$5:$G$154&lt;&gt;"")*('Planning_zones'!$H$5:$H$154&lt;&gt;"")*('Planning_zones'!$G$5:$G$154&lt;=$H125)*('Planning_zones'!$H$5:$H$154&gt;=$G125))&gt;0,"ÉQUIPE DÉJÀ MOBILISÉE","OK"))))</f>
        <v/>
      </c>
      <c r="S125" s="25">
        <f>IF($A125="","",IF($N125="","",IFERROR(IF(_xlfn.XLOOKUP($N125,'Planning_zones'!$A$5:$A$154,'Planning_zones'!$H$5:$H$154)&lt;$G125,"OK","PRÉDÉCESSEUR NON TERMINÉ"),"PRÉDÉCESSEUR INTROUVABLE")))</f>
        <v/>
      </c>
      <c r="T125" s="25">
        <f>IF($A125="","",IF(OR($B125="",$G125="",$H125=""),"",IFERROR(IF(AND($G125&gt;=_xlfn.XLOOKUP($B125,'Paramètres'!$A$8:$A$107,'Paramètres'!$D$8:$D$107),$H125&lt;=_xlfn.XLOOKUP($B125,'Paramètres'!$A$8:$A$107,'Paramètres'!$E$8:$E$107)),"OK","HORS DISPONIBILITÉ"),"ZONE INTROUVABLE")))</f>
        <v/>
      </c>
      <c r="U125" s="19" t="n"/>
    </row>
    <row r="126" ht="22" customHeight="1">
      <c r="A126" s="18" t="n"/>
      <c r="B126" s="18" t="n"/>
      <c r="C126" s="20" t="n"/>
      <c r="D126" s="19" t="n"/>
      <c r="E126" s="18" t="n"/>
      <c r="F126" s="18" t="n"/>
      <c r="G126" s="21" t="n"/>
      <c r="H126" s="21" t="n"/>
      <c r="I126" s="22">
        <f>IF($A126="","",IF(OR($G126="",$H126=""),"",IFERROR(NETWORKDAYS($G126,$H126,'Paramètres'!$P$8:$P$107),"")))</f>
        <v/>
      </c>
      <c r="J126" s="23" t="n"/>
      <c r="K126" s="20" t="n"/>
      <c r="L126" s="20" t="n"/>
      <c r="M126" s="20" t="n"/>
      <c r="N126" s="18" t="n"/>
      <c r="O126" s="24">
        <f>IF($A126="","",IF(OR($B126="",$C126=""),"",MAX(IFERROR(_xlfn.XLOOKUP($B126,'Paramètres'!$A$8:$A$107,'Paramètres'!$D$8:$D$107),0),IFERROR(_xlfn.MAXIFS('Planning_zones'!$H$5:$H$154,'Planning_zones'!$B$5:$B$154,$B126,'Planning_zones'!$C$5:$C$154,"&lt;"&amp;$C126,'Planning_zones'!$K$5:$K$154,"&lt;&gt;Annulé")+1,0))))</f>
        <v/>
      </c>
      <c r="P126" s="25">
        <f>IF($A126="","",IF(OR($G126="",$H126=""),"INCOMPLET",IF($H126&lt;$G126,"DATES INVALIDES","OK")))</f>
        <v/>
      </c>
      <c r="Q126" s="25">
        <f>IF($A126="","",IF(OR($B126="",$G126="",$H126=""),"",IF($K126="Annulé","OK",IFERROR(IF(OR($M126="Oui",_xlfn.XLOOKUP($B126,'Paramètres'!$A$8:$A$107,'Paramètres'!$F$8:$F$107)="Non"),IF(COUNTIFS('Planning_zones'!$A$5:$A$154,"&lt;&gt;",'Planning_zones'!$A$5:$A$154,"&lt;&gt;"&amp;$A126,'Planning_zones'!$B$5:$B$154,$B126,'Planning_zones'!$K$5:$K$154,"&lt;&gt;Annulé",'Planning_zones'!$G$5:$G$154,"&lt;="&amp;$H126,'Planning_zones'!$H$5:$H$154,"&gt;="&amp;$G126)&gt;0,"CONFLIT ZONE","OK"),IF(COUNTIFS('Planning_zones'!$A$5:$A$154,"&lt;&gt;",'Planning_zones'!$A$5:$A$154,"&lt;&gt;"&amp;$A126,'Planning_zones'!$B$5:$B$154,$B126,'Planning_zones'!$K$5:$K$154,"&lt;&gt;Annulé",'Planning_zones'!$M$5:$M$154,"Oui",'Planning_zones'!$G$5:$G$154,"&lt;="&amp;$H126,'Planning_zones'!$H$5:$H$154,"&gt;="&amp;$G126)&gt;0,"CONFLIT ZONE","OK")),"ZONE INTROUVABLE"))))</f>
        <v/>
      </c>
      <c r="R126" s="25">
        <f>IF($A126="","",IF(OR($F126="",$G126="",$H126=""),"",IF($K126="Annulé","OK",IF(SUMPRODUCT(('Planning_zones'!$A$5:$A$154&lt;&gt;"")*('Planning_zones'!$A$5:$A$154&lt;&gt;$A126)*('Planning_zones'!$F$5:$F$154=$F126)*('Planning_zones'!$K$5:$K$154&lt;&gt;"Annulé")*('Planning_zones'!$G$5:$G$154&lt;&gt;"")*('Planning_zones'!$H$5:$H$154&lt;&gt;"")*('Planning_zones'!$G$5:$G$154&lt;=$H126)*('Planning_zones'!$H$5:$H$154&gt;=$G126))&gt;0,"ÉQUIPE DÉJÀ MOBILISÉE","OK"))))</f>
        <v/>
      </c>
      <c r="S126" s="25">
        <f>IF($A126="","",IF($N126="","",IFERROR(IF(_xlfn.XLOOKUP($N126,'Planning_zones'!$A$5:$A$154,'Planning_zones'!$H$5:$H$154)&lt;$G126,"OK","PRÉDÉCESSEUR NON TERMINÉ"),"PRÉDÉCESSEUR INTROUVABLE")))</f>
        <v/>
      </c>
      <c r="T126" s="25">
        <f>IF($A126="","",IF(OR($B126="",$G126="",$H126=""),"",IFERROR(IF(AND($G126&gt;=_xlfn.XLOOKUP($B126,'Paramètres'!$A$8:$A$107,'Paramètres'!$D$8:$D$107),$H126&lt;=_xlfn.XLOOKUP($B126,'Paramètres'!$A$8:$A$107,'Paramètres'!$E$8:$E$107)),"OK","HORS DISPONIBILITÉ"),"ZONE INTROUVABLE")))</f>
        <v/>
      </c>
      <c r="U126" s="19" t="n"/>
    </row>
    <row r="127" ht="22" customHeight="1">
      <c r="A127" s="18" t="n"/>
      <c r="B127" s="18" t="n"/>
      <c r="C127" s="20" t="n"/>
      <c r="D127" s="19" t="n"/>
      <c r="E127" s="18" t="n"/>
      <c r="F127" s="18" t="n"/>
      <c r="G127" s="21" t="n"/>
      <c r="H127" s="21" t="n"/>
      <c r="I127" s="22">
        <f>IF($A127="","",IF(OR($G127="",$H127=""),"",IFERROR(NETWORKDAYS($G127,$H127,'Paramètres'!$P$8:$P$107),"")))</f>
        <v/>
      </c>
      <c r="J127" s="23" t="n"/>
      <c r="K127" s="20" t="n"/>
      <c r="L127" s="20" t="n"/>
      <c r="M127" s="20" t="n"/>
      <c r="N127" s="18" t="n"/>
      <c r="O127" s="24">
        <f>IF($A127="","",IF(OR($B127="",$C127=""),"",MAX(IFERROR(_xlfn.XLOOKUP($B127,'Paramètres'!$A$8:$A$107,'Paramètres'!$D$8:$D$107),0),IFERROR(_xlfn.MAXIFS('Planning_zones'!$H$5:$H$154,'Planning_zones'!$B$5:$B$154,$B127,'Planning_zones'!$C$5:$C$154,"&lt;"&amp;$C127,'Planning_zones'!$K$5:$K$154,"&lt;&gt;Annulé")+1,0))))</f>
        <v/>
      </c>
      <c r="P127" s="25">
        <f>IF($A127="","",IF(OR($G127="",$H127=""),"INCOMPLET",IF($H127&lt;$G127,"DATES INVALIDES","OK")))</f>
        <v/>
      </c>
      <c r="Q127" s="25">
        <f>IF($A127="","",IF(OR($B127="",$G127="",$H127=""),"",IF($K127="Annulé","OK",IFERROR(IF(OR($M127="Oui",_xlfn.XLOOKUP($B127,'Paramètres'!$A$8:$A$107,'Paramètres'!$F$8:$F$107)="Non"),IF(COUNTIFS('Planning_zones'!$A$5:$A$154,"&lt;&gt;",'Planning_zones'!$A$5:$A$154,"&lt;&gt;"&amp;$A127,'Planning_zones'!$B$5:$B$154,$B127,'Planning_zones'!$K$5:$K$154,"&lt;&gt;Annulé",'Planning_zones'!$G$5:$G$154,"&lt;="&amp;$H127,'Planning_zones'!$H$5:$H$154,"&gt;="&amp;$G127)&gt;0,"CONFLIT ZONE","OK"),IF(COUNTIFS('Planning_zones'!$A$5:$A$154,"&lt;&gt;",'Planning_zones'!$A$5:$A$154,"&lt;&gt;"&amp;$A127,'Planning_zones'!$B$5:$B$154,$B127,'Planning_zones'!$K$5:$K$154,"&lt;&gt;Annulé",'Planning_zones'!$M$5:$M$154,"Oui",'Planning_zones'!$G$5:$G$154,"&lt;="&amp;$H127,'Planning_zones'!$H$5:$H$154,"&gt;="&amp;$G127)&gt;0,"CONFLIT ZONE","OK")),"ZONE INTROUVABLE"))))</f>
        <v/>
      </c>
      <c r="R127" s="25">
        <f>IF($A127="","",IF(OR($F127="",$G127="",$H127=""),"",IF($K127="Annulé","OK",IF(SUMPRODUCT(('Planning_zones'!$A$5:$A$154&lt;&gt;"")*('Planning_zones'!$A$5:$A$154&lt;&gt;$A127)*('Planning_zones'!$F$5:$F$154=$F127)*('Planning_zones'!$K$5:$K$154&lt;&gt;"Annulé")*('Planning_zones'!$G$5:$G$154&lt;&gt;"")*('Planning_zones'!$H$5:$H$154&lt;&gt;"")*('Planning_zones'!$G$5:$G$154&lt;=$H127)*('Planning_zones'!$H$5:$H$154&gt;=$G127))&gt;0,"ÉQUIPE DÉJÀ MOBILISÉE","OK"))))</f>
        <v/>
      </c>
      <c r="S127" s="25">
        <f>IF($A127="","",IF($N127="","",IFERROR(IF(_xlfn.XLOOKUP($N127,'Planning_zones'!$A$5:$A$154,'Planning_zones'!$H$5:$H$154)&lt;$G127,"OK","PRÉDÉCESSEUR NON TERMINÉ"),"PRÉDÉCESSEUR INTROUVABLE")))</f>
        <v/>
      </c>
      <c r="T127" s="25">
        <f>IF($A127="","",IF(OR($B127="",$G127="",$H127=""),"",IFERROR(IF(AND($G127&gt;=_xlfn.XLOOKUP($B127,'Paramètres'!$A$8:$A$107,'Paramètres'!$D$8:$D$107),$H127&lt;=_xlfn.XLOOKUP($B127,'Paramètres'!$A$8:$A$107,'Paramètres'!$E$8:$E$107)),"OK","HORS DISPONIBILITÉ"),"ZONE INTROUVABLE")))</f>
        <v/>
      </c>
      <c r="U127" s="19" t="n"/>
    </row>
    <row r="128" ht="22" customHeight="1">
      <c r="A128" s="18" t="n"/>
      <c r="B128" s="18" t="n"/>
      <c r="C128" s="20" t="n"/>
      <c r="D128" s="19" t="n"/>
      <c r="E128" s="18" t="n"/>
      <c r="F128" s="18" t="n"/>
      <c r="G128" s="21" t="n"/>
      <c r="H128" s="21" t="n"/>
      <c r="I128" s="22">
        <f>IF($A128="","",IF(OR($G128="",$H128=""),"",IFERROR(NETWORKDAYS($G128,$H128,'Paramètres'!$P$8:$P$107),"")))</f>
        <v/>
      </c>
      <c r="J128" s="23" t="n"/>
      <c r="K128" s="20" t="n"/>
      <c r="L128" s="20" t="n"/>
      <c r="M128" s="20" t="n"/>
      <c r="N128" s="18" t="n"/>
      <c r="O128" s="24">
        <f>IF($A128="","",IF(OR($B128="",$C128=""),"",MAX(IFERROR(_xlfn.XLOOKUP($B128,'Paramètres'!$A$8:$A$107,'Paramètres'!$D$8:$D$107),0),IFERROR(_xlfn.MAXIFS('Planning_zones'!$H$5:$H$154,'Planning_zones'!$B$5:$B$154,$B128,'Planning_zones'!$C$5:$C$154,"&lt;"&amp;$C128,'Planning_zones'!$K$5:$K$154,"&lt;&gt;Annulé")+1,0))))</f>
        <v/>
      </c>
      <c r="P128" s="25">
        <f>IF($A128="","",IF(OR($G128="",$H128=""),"INCOMPLET",IF($H128&lt;$G128,"DATES INVALIDES","OK")))</f>
        <v/>
      </c>
      <c r="Q128" s="25">
        <f>IF($A128="","",IF(OR($B128="",$G128="",$H128=""),"",IF($K128="Annulé","OK",IFERROR(IF(OR($M128="Oui",_xlfn.XLOOKUP($B128,'Paramètres'!$A$8:$A$107,'Paramètres'!$F$8:$F$107)="Non"),IF(COUNTIFS('Planning_zones'!$A$5:$A$154,"&lt;&gt;",'Planning_zones'!$A$5:$A$154,"&lt;&gt;"&amp;$A128,'Planning_zones'!$B$5:$B$154,$B128,'Planning_zones'!$K$5:$K$154,"&lt;&gt;Annulé",'Planning_zones'!$G$5:$G$154,"&lt;="&amp;$H128,'Planning_zones'!$H$5:$H$154,"&gt;="&amp;$G128)&gt;0,"CONFLIT ZONE","OK"),IF(COUNTIFS('Planning_zones'!$A$5:$A$154,"&lt;&gt;",'Planning_zones'!$A$5:$A$154,"&lt;&gt;"&amp;$A128,'Planning_zones'!$B$5:$B$154,$B128,'Planning_zones'!$K$5:$K$154,"&lt;&gt;Annulé",'Planning_zones'!$M$5:$M$154,"Oui",'Planning_zones'!$G$5:$G$154,"&lt;="&amp;$H128,'Planning_zones'!$H$5:$H$154,"&gt;="&amp;$G128)&gt;0,"CONFLIT ZONE","OK")),"ZONE INTROUVABLE"))))</f>
        <v/>
      </c>
      <c r="R128" s="25">
        <f>IF($A128="","",IF(OR($F128="",$G128="",$H128=""),"",IF($K128="Annulé","OK",IF(SUMPRODUCT(('Planning_zones'!$A$5:$A$154&lt;&gt;"")*('Planning_zones'!$A$5:$A$154&lt;&gt;$A128)*('Planning_zones'!$F$5:$F$154=$F128)*('Planning_zones'!$K$5:$K$154&lt;&gt;"Annulé")*('Planning_zones'!$G$5:$G$154&lt;&gt;"")*('Planning_zones'!$H$5:$H$154&lt;&gt;"")*('Planning_zones'!$G$5:$G$154&lt;=$H128)*('Planning_zones'!$H$5:$H$154&gt;=$G128))&gt;0,"ÉQUIPE DÉJÀ MOBILISÉE","OK"))))</f>
        <v/>
      </c>
      <c r="S128" s="25">
        <f>IF($A128="","",IF($N128="","",IFERROR(IF(_xlfn.XLOOKUP($N128,'Planning_zones'!$A$5:$A$154,'Planning_zones'!$H$5:$H$154)&lt;$G128,"OK","PRÉDÉCESSEUR NON TERMINÉ"),"PRÉDÉCESSEUR INTROUVABLE")))</f>
        <v/>
      </c>
      <c r="T128" s="25">
        <f>IF($A128="","",IF(OR($B128="",$G128="",$H128=""),"",IFERROR(IF(AND($G128&gt;=_xlfn.XLOOKUP($B128,'Paramètres'!$A$8:$A$107,'Paramètres'!$D$8:$D$107),$H128&lt;=_xlfn.XLOOKUP($B128,'Paramètres'!$A$8:$A$107,'Paramètres'!$E$8:$E$107)),"OK","HORS DISPONIBILITÉ"),"ZONE INTROUVABLE")))</f>
        <v/>
      </c>
      <c r="U128" s="19" t="n"/>
    </row>
    <row r="129" ht="22" customHeight="1">
      <c r="A129" s="18" t="n"/>
      <c r="B129" s="18" t="n"/>
      <c r="C129" s="20" t="n"/>
      <c r="D129" s="19" t="n"/>
      <c r="E129" s="18" t="n"/>
      <c r="F129" s="18" t="n"/>
      <c r="G129" s="21" t="n"/>
      <c r="H129" s="21" t="n"/>
      <c r="I129" s="22">
        <f>IF($A129="","",IF(OR($G129="",$H129=""),"",IFERROR(NETWORKDAYS($G129,$H129,'Paramètres'!$P$8:$P$107),"")))</f>
        <v/>
      </c>
      <c r="J129" s="23" t="n"/>
      <c r="K129" s="20" t="n"/>
      <c r="L129" s="20" t="n"/>
      <c r="M129" s="20" t="n"/>
      <c r="N129" s="18" t="n"/>
      <c r="O129" s="24">
        <f>IF($A129="","",IF(OR($B129="",$C129=""),"",MAX(IFERROR(_xlfn.XLOOKUP($B129,'Paramètres'!$A$8:$A$107,'Paramètres'!$D$8:$D$107),0),IFERROR(_xlfn.MAXIFS('Planning_zones'!$H$5:$H$154,'Planning_zones'!$B$5:$B$154,$B129,'Planning_zones'!$C$5:$C$154,"&lt;"&amp;$C129,'Planning_zones'!$K$5:$K$154,"&lt;&gt;Annulé")+1,0))))</f>
        <v/>
      </c>
      <c r="P129" s="25">
        <f>IF($A129="","",IF(OR($G129="",$H129=""),"INCOMPLET",IF($H129&lt;$G129,"DATES INVALIDES","OK")))</f>
        <v/>
      </c>
      <c r="Q129" s="25">
        <f>IF($A129="","",IF(OR($B129="",$G129="",$H129=""),"",IF($K129="Annulé","OK",IFERROR(IF(OR($M129="Oui",_xlfn.XLOOKUP($B129,'Paramètres'!$A$8:$A$107,'Paramètres'!$F$8:$F$107)="Non"),IF(COUNTIFS('Planning_zones'!$A$5:$A$154,"&lt;&gt;",'Planning_zones'!$A$5:$A$154,"&lt;&gt;"&amp;$A129,'Planning_zones'!$B$5:$B$154,$B129,'Planning_zones'!$K$5:$K$154,"&lt;&gt;Annulé",'Planning_zones'!$G$5:$G$154,"&lt;="&amp;$H129,'Planning_zones'!$H$5:$H$154,"&gt;="&amp;$G129)&gt;0,"CONFLIT ZONE","OK"),IF(COUNTIFS('Planning_zones'!$A$5:$A$154,"&lt;&gt;",'Planning_zones'!$A$5:$A$154,"&lt;&gt;"&amp;$A129,'Planning_zones'!$B$5:$B$154,$B129,'Planning_zones'!$K$5:$K$154,"&lt;&gt;Annulé",'Planning_zones'!$M$5:$M$154,"Oui",'Planning_zones'!$G$5:$G$154,"&lt;="&amp;$H129,'Planning_zones'!$H$5:$H$154,"&gt;="&amp;$G129)&gt;0,"CONFLIT ZONE","OK")),"ZONE INTROUVABLE"))))</f>
        <v/>
      </c>
      <c r="R129" s="25">
        <f>IF($A129="","",IF(OR($F129="",$G129="",$H129=""),"",IF($K129="Annulé","OK",IF(SUMPRODUCT(('Planning_zones'!$A$5:$A$154&lt;&gt;"")*('Planning_zones'!$A$5:$A$154&lt;&gt;$A129)*('Planning_zones'!$F$5:$F$154=$F129)*('Planning_zones'!$K$5:$K$154&lt;&gt;"Annulé")*('Planning_zones'!$G$5:$G$154&lt;&gt;"")*('Planning_zones'!$H$5:$H$154&lt;&gt;"")*('Planning_zones'!$G$5:$G$154&lt;=$H129)*('Planning_zones'!$H$5:$H$154&gt;=$G129))&gt;0,"ÉQUIPE DÉJÀ MOBILISÉE","OK"))))</f>
        <v/>
      </c>
      <c r="S129" s="25">
        <f>IF($A129="","",IF($N129="","",IFERROR(IF(_xlfn.XLOOKUP($N129,'Planning_zones'!$A$5:$A$154,'Planning_zones'!$H$5:$H$154)&lt;$G129,"OK","PRÉDÉCESSEUR NON TERMINÉ"),"PRÉDÉCESSEUR INTROUVABLE")))</f>
        <v/>
      </c>
      <c r="T129" s="25">
        <f>IF($A129="","",IF(OR($B129="",$G129="",$H129=""),"",IFERROR(IF(AND($G129&gt;=_xlfn.XLOOKUP($B129,'Paramètres'!$A$8:$A$107,'Paramètres'!$D$8:$D$107),$H129&lt;=_xlfn.XLOOKUP($B129,'Paramètres'!$A$8:$A$107,'Paramètres'!$E$8:$E$107)),"OK","HORS DISPONIBILITÉ"),"ZONE INTROUVABLE")))</f>
        <v/>
      </c>
      <c r="U129" s="19" t="n"/>
    </row>
    <row r="130" ht="22" customHeight="1">
      <c r="A130" s="18" t="n"/>
      <c r="B130" s="18" t="n"/>
      <c r="C130" s="20" t="n"/>
      <c r="D130" s="19" t="n"/>
      <c r="E130" s="18" t="n"/>
      <c r="F130" s="18" t="n"/>
      <c r="G130" s="21" t="n"/>
      <c r="H130" s="21" t="n"/>
      <c r="I130" s="22">
        <f>IF($A130="","",IF(OR($G130="",$H130=""),"",IFERROR(NETWORKDAYS($G130,$H130,'Paramètres'!$P$8:$P$107),"")))</f>
        <v/>
      </c>
      <c r="J130" s="23" t="n"/>
      <c r="K130" s="20" t="n"/>
      <c r="L130" s="20" t="n"/>
      <c r="M130" s="20" t="n"/>
      <c r="N130" s="18" t="n"/>
      <c r="O130" s="24">
        <f>IF($A130="","",IF(OR($B130="",$C130=""),"",MAX(IFERROR(_xlfn.XLOOKUP($B130,'Paramètres'!$A$8:$A$107,'Paramètres'!$D$8:$D$107),0),IFERROR(_xlfn.MAXIFS('Planning_zones'!$H$5:$H$154,'Planning_zones'!$B$5:$B$154,$B130,'Planning_zones'!$C$5:$C$154,"&lt;"&amp;$C130,'Planning_zones'!$K$5:$K$154,"&lt;&gt;Annulé")+1,0))))</f>
        <v/>
      </c>
      <c r="P130" s="25">
        <f>IF($A130="","",IF(OR($G130="",$H130=""),"INCOMPLET",IF($H130&lt;$G130,"DATES INVALIDES","OK")))</f>
        <v/>
      </c>
      <c r="Q130" s="25">
        <f>IF($A130="","",IF(OR($B130="",$G130="",$H130=""),"",IF($K130="Annulé","OK",IFERROR(IF(OR($M130="Oui",_xlfn.XLOOKUP($B130,'Paramètres'!$A$8:$A$107,'Paramètres'!$F$8:$F$107)="Non"),IF(COUNTIFS('Planning_zones'!$A$5:$A$154,"&lt;&gt;",'Planning_zones'!$A$5:$A$154,"&lt;&gt;"&amp;$A130,'Planning_zones'!$B$5:$B$154,$B130,'Planning_zones'!$K$5:$K$154,"&lt;&gt;Annulé",'Planning_zones'!$G$5:$G$154,"&lt;="&amp;$H130,'Planning_zones'!$H$5:$H$154,"&gt;="&amp;$G130)&gt;0,"CONFLIT ZONE","OK"),IF(COUNTIFS('Planning_zones'!$A$5:$A$154,"&lt;&gt;",'Planning_zones'!$A$5:$A$154,"&lt;&gt;"&amp;$A130,'Planning_zones'!$B$5:$B$154,$B130,'Planning_zones'!$K$5:$K$154,"&lt;&gt;Annulé",'Planning_zones'!$M$5:$M$154,"Oui",'Planning_zones'!$G$5:$G$154,"&lt;="&amp;$H130,'Planning_zones'!$H$5:$H$154,"&gt;="&amp;$G130)&gt;0,"CONFLIT ZONE","OK")),"ZONE INTROUVABLE"))))</f>
        <v/>
      </c>
      <c r="R130" s="25">
        <f>IF($A130="","",IF(OR($F130="",$G130="",$H130=""),"",IF($K130="Annulé","OK",IF(SUMPRODUCT(('Planning_zones'!$A$5:$A$154&lt;&gt;"")*('Planning_zones'!$A$5:$A$154&lt;&gt;$A130)*('Planning_zones'!$F$5:$F$154=$F130)*('Planning_zones'!$K$5:$K$154&lt;&gt;"Annulé")*('Planning_zones'!$G$5:$G$154&lt;&gt;"")*('Planning_zones'!$H$5:$H$154&lt;&gt;"")*('Planning_zones'!$G$5:$G$154&lt;=$H130)*('Planning_zones'!$H$5:$H$154&gt;=$G130))&gt;0,"ÉQUIPE DÉJÀ MOBILISÉE","OK"))))</f>
        <v/>
      </c>
      <c r="S130" s="25">
        <f>IF($A130="","",IF($N130="","",IFERROR(IF(_xlfn.XLOOKUP($N130,'Planning_zones'!$A$5:$A$154,'Planning_zones'!$H$5:$H$154)&lt;$G130,"OK","PRÉDÉCESSEUR NON TERMINÉ"),"PRÉDÉCESSEUR INTROUVABLE")))</f>
        <v/>
      </c>
      <c r="T130" s="25">
        <f>IF($A130="","",IF(OR($B130="",$G130="",$H130=""),"",IFERROR(IF(AND($G130&gt;=_xlfn.XLOOKUP($B130,'Paramètres'!$A$8:$A$107,'Paramètres'!$D$8:$D$107),$H130&lt;=_xlfn.XLOOKUP($B130,'Paramètres'!$A$8:$A$107,'Paramètres'!$E$8:$E$107)),"OK","HORS DISPONIBILITÉ"),"ZONE INTROUVABLE")))</f>
        <v/>
      </c>
      <c r="U130" s="19" t="n"/>
    </row>
    <row r="131" ht="22" customHeight="1">
      <c r="A131" s="18" t="n"/>
      <c r="B131" s="18" t="n"/>
      <c r="C131" s="20" t="n"/>
      <c r="D131" s="19" t="n"/>
      <c r="E131" s="18" t="n"/>
      <c r="F131" s="18" t="n"/>
      <c r="G131" s="21" t="n"/>
      <c r="H131" s="21" t="n"/>
      <c r="I131" s="22">
        <f>IF($A131="","",IF(OR($G131="",$H131=""),"",IFERROR(NETWORKDAYS($G131,$H131,'Paramètres'!$P$8:$P$107),"")))</f>
        <v/>
      </c>
      <c r="J131" s="23" t="n"/>
      <c r="K131" s="20" t="n"/>
      <c r="L131" s="20" t="n"/>
      <c r="M131" s="20" t="n"/>
      <c r="N131" s="18" t="n"/>
      <c r="O131" s="24">
        <f>IF($A131="","",IF(OR($B131="",$C131=""),"",MAX(IFERROR(_xlfn.XLOOKUP($B131,'Paramètres'!$A$8:$A$107,'Paramètres'!$D$8:$D$107),0),IFERROR(_xlfn.MAXIFS('Planning_zones'!$H$5:$H$154,'Planning_zones'!$B$5:$B$154,$B131,'Planning_zones'!$C$5:$C$154,"&lt;"&amp;$C131,'Planning_zones'!$K$5:$K$154,"&lt;&gt;Annulé")+1,0))))</f>
        <v/>
      </c>
      <c r="P131" s="25">
        <f>IF($A131="","",IF(OR($G131="",$H131=""),"INCOMPLET",IF($H131&lt;$G131,"DATES INVALIDES","OK")))</f>
        <v/>
      </c>
      <c r="Q131" s="25">
        <f>IF($A131="","",IF(OR($B131="",$G131="",$H131=""),"",IF($K131="Annulé","OK",IFERROR(IF(OR($M131="Oui",_xlfn.XLOOKUP($B131,'Paramètres'!$A$8:$A$107,'Paramètres'!$F$8:$F$107)="Non"),IF(COUNTIFS('Planning_zones'!$A$5:$A$154,"&lt;&gt;",'Planning_zones'!$A$5:$A$154,"&lt;&gt;"&amp;$A131,'Planning_zones'!$B$5:$B$154,$B131,'Planning_zones'!$K$5:$K$154,"&lt;&gt;Annulé",'Planning_zones'!$G$5:$G$154,"&lt;="&amp;$H131,'Planning_zones'!$H$5:$H$154,"&gt;="&amp;$G131)&gt;0,"CONFLIT ZONE","OK"),IF(COUNTIFS('Planning_zones'!$A$5:$A$154,"&lt;&gt;",'Planning_zones'!$A$5:$A$154,"&lt;&gt;"&amp;$A131,'Planning_zones'!$B$5:$B$154,$B131,'Planning_zones'!$K$5:$K$154,"&lt;&gt;Annulé",'Planning_zones'!$M$5:$M$154,"Oui",'Planning_zones'!$G$5:$G$154,"&lt;="&amp;$H131,'Planning_zones'!$H$5:$H$154,"&gt;="&amp;$G131)&gt;0,"CONFLIT ZONE","OK")),"ZONE INTROUVABLE"))))</f>
        <v/>
      </c>
      <c r="R131" s="25">
        <f>IF($A131="","",IF(OR($F131="",$G131="",$H131=""),"",IF($K131="Annulé","OK",IF(SUMPRODUCT(('Planning_zones'!$A$5:$A$154&lt;&gt;"")*('Planning_zones'!$A$5:$A$154&lt;&gt;$A131)*('Planning_zones'!$F$5:$F$154=$F131)*('Planning_zones'!$K$5:$K$154&lt;&gt;"Annulé")*('Planning_zones'!$G$5:$G$154&lt;&gt;"")*('Planning_zones'!$H$5:$H$154&lt;&gt;"")*('Planning_zones'!$G$5:$G$154&lt;=$H131)*('Planning_zones'!$H$5:$H$154&gt;=$G131))&gt;0,"ÉQUIPE DÉJÀ MOBILISÉE","OK"))))</f>
        <v/>
      </c>
      <c r="S131" s="25">
        <f>IF($A131="","",IF($N131="","",IFERROR(IF(_xlfn.XLOOKUP($N131,'Planning_zones'!$A$5:$A$154,'Planning_zones'!$H$5:$H$154)&lt;$G131,"OK","PRÉDÉCESSEUR NON TERMINÉ"),"PRÉDÉCESSEUR INTROUVABLE")))</f>
        <v/>
      </c>
      <c r="T131" s="25">
        <f>IF($A131="","",IF(OR($B131="",$G131="",$H131=""),"",IFERROR(IF(AND($G131&gt;=_xlfn.XLOOKUP($B131,'Paramètres'!$A$8:$A$107,'Paramètres'!$D$8:$D$107),$H131&lt;=_xlfn.XLOOKUP($B131,'Paramètres'!$A$8:$A$107,'Paramètres'!$E$8:$E$107)),"OK","HORS DISPONIBILITÉ"),"ZONE INTROUVABLE")))</f>
        <v/>
      </c>
      <c r="U131" s="19" t="n"/>
    </row>
    <row r="132" ht="22" customHeight="1">
      <c r="A132" s="18" t="n"/>
      <c r="B132" s="18" t="n"/>
      <c r="C132" s="20" t="n"/>
      <c r="D132" s="19" t="n"/>
      <c r="E132" s="18" t="n"/>
      <c r="F132" s="18" t="n"/>
      <c r="G132" s="21" t="n"/>
      <c r="H132" s="21" t="n"/>
      <c r="I132" s="22">
        <f>IF($A132="","",IF(OR($G132="",$H132=""),"",IFERROR(NETWORKDAYS($G132,$H132,'Paramètres'!$P$8:$P$107),"")))</f>
        <v/>
      </c>
      <c r="J132" s="23" t="n"/>
      <c r="K132" s="20" t="n"/>
      <c r="L132" s="20" t="n"/>
      <c r="M132" s="20" t="n"/>
      <c r="N132" s="18" t="n"/>
      <c r="O132" s="24">
        <f>IF($A132="","",IF(OR($B132="",$C132=""),"",MAX(IFERROR(_xlfn.XLOOKUP($B132,'Paramètres'!$A$8:$A$107,'Paramètres'!$D$8:$D$107),0),IFERROR(_xlfn.MAXIFS('Planning_zones'!$H$5:$H$154,'Planning_zones'!$B$5:$B$154,$B132,'Planning_zones'!$C$5:$C$154,"&lt;"&amp;$C132,'Planning_zones'!$K$5:$K$154,"&lt;&gt;Annulé")+1,0))))</f>
        <v/>
      </c>
      <c r="P132" s="25">
        <f>IF($A132="","",IF(OR($G132="",$H132=""),"INCOMPLET",IF($H132&lt;$G132,"DATES INVALIDES","OK")))</f>
        <v/>
      </c>
      <c r="Q132" s="25">
        <f>IF($A132="","",IF(OR($B132="",$G132="",$H132=""),"",IF($K132="Annulé","OK",IFERROR(IF(OR($M132="Oui",_xlfn.XLOOKUP($B132,'Paramètres'!$A$8:$A$107,'Paramètres'!$F$8:$F$107)="Non"),IF(COUNTIFS('Planning_zones'!$A$5:$A$154,"&lt;&gt;",'Planning_zones'!$A$5:$A$154,"&lt;&gt;"&amp;$A132,'Planning_zones'!$B$5:$B$154,$B132,'Planning_zones'!$K$5:$K$154,"&lt;&gt;Annulé",'Planning_zones'!$G$5:$G$154,"&lt;="&amp;$H132,'Planning_zones'!$H$5:$H$154,"&gt;="&amp;$G132)&gt;0,"CONFLIT ZONE","OK"),IF(COUNTIFS('Planning_zones'!$A$5:$A$154,"&lt;&gt;",'Planning_zones'!$A$5:$A$154,"&lt;&gt;"&amp;$A132,'Planning_zones'!$B$5:$B$154,$B132,'Planning_zones'!$K$5:$K$154,"&lt;&gt;Annulé",'Planning_zones'!$M$5:$M$154,"Oui",'Planning_zones'!$G$5:$G$154,"&lt;="&amp;$H132,'Planning_zones'!$H$5:$H$154,"&gt;="&amp;$G132)&gt;0,"CONFLIT ZONE","OK")),"ZONE INTROUVABLE"))))</f>
        <v/>
      </c>
      <c r="R132" s="25">
        <f>IF($A132="","",IF(OR($F132="",$G132="",$H132=""),"",IF($K132="Annulé","OK",IF(SUMPRODUCT(('Planning_zones'!$A$5:$A$154&lt;&gt;"")*('Planning_zones'!$A$5:$A$154&lt;&gt;$A132)*('Planning_zones'!$F$5:$F$154=$F132)*('Planning_zones'!$K$5:$K$154&lt;&gt;"Annulé")*('Planning_zones'!$G$5:$G$154&lt;&gt;"")*('Planning_zones'!$H$5:$H$154&lt;&gt;"")*('Planning_zones'!$G$5:$G$154&lt;=$H132)*('Planning_zones'!$H$5:$H$154&gt;=$G132))&gt;0,"ÉQUIPE DÉJÀ MOBILISÉE","OK"))))</f>
        <v/>
      </c>
      <c r="S132" s="25">
        <f>IF($A132="","",IF($N132="","",IFERROR(IF(_xlfn.XLOOKUP($N132,'Planning_zones'!$A$5:$A$154,'Planning_zones'!$H$5:$H$154)&lt;$G132,"OK","PRÉDÉCESSEUR NON TERMINÉ"),"PRÉDÉCESSEUR INTROUVABLE")))</f>
        <v/>
      </c>
      <c r="T132" s="25">
        <f>IF($A132="","",IF(OR($B132="",$G132="",$H132=""),"",IFERROR(IF(AND($G132&gt;=_xlfn.XLOOKUP($B132,'Paramètres'!$A$8:$A$107,'Paramètres'!$D$8:$D$107),$H132&lt;=_xlfn.XLOOKUP($B132,'Paramètres'!$A$8:$A$107,'Paramètres'!$E$8:$E$107)),"OK","HORS DISPONIBILITÉ"),"ZONE INTROUVABLE")))</f>
        <v/>
      </c>
      <c r="U132" s="19" t="n"/>
    </row>
    <row r="133" ht="22" customHeight="1">
      <c r="A133" s="18" t="n"/>
      <c r="B133" s="18" t="n"/>
      <c r="C133" s="20" t="n"/>
      <c r="D133" s="19" t="n"/>
      <c r="E133" s="18" t="n"/>
      <c r="F133" s="18" t="n"/>
      <c r="G133" s="21" t="n"/>
      <c r="H133" s="21" t="n"/>
      <c r="I133" s="22">
        <f>IF($A133="","",IF(OR($G133="",$H133=""),"",IFERROR(NETWORKDAYS($G133,$H133,'Paramètres'!$P$8:$P$107),"")))</f>
        <v/>
      </c>
      <c r="J133" s="23" t="n"/>
      <c r="K133" s="20" t="n"/>
      <c r="L133" s="20" t="n"/>
      <c r="M133" s="20" t="n"/>
      <c r="N133" s="18" t="n"/>
      <c r="O133" s="24">
        <f>IF($A133="","",IF(OR($B133="",$C133=""),"",MAX(IFERROR(_xlfn.XLOOKUP($B133,'Paramètres'!$A$8:$A$107,'Paramètres'!$D$8:$D$107),0),IFERROR(_xlfn.MAXIFS('Planning_zones'!$H$5:$H$154,'Planning_zones'!$B$5:$B$154,$B133,'Planning_zones'!$C$5:$C$154,"&lt;"&amp;$C133,'Planning_zones'!$K$5:$K$154,"&lt;&gt;Annulé")+1,0))))</f>
        <v/>
      </c>
      <c r="P133" s="25">
        <f>IF($A133="","",IF(OR($G133="",$H133=""),"INCOMPLET",IF($H133&lt;$G133,"DATES INVALIDES","OK")))</f>
        <v/>
      </c>
      <c r="Q133" s="25">
        <f>IF($A133="","",IF(OR($B133="",$G133="",$H133=""),"",IF($K133="Annulé","OK",IFERROR(IF(OR($M133="Oui",_xlfn.XLOOKUP($B133,'Paramètres'!$A$8:$A$107,'Paramètres'!$F$8:$F$107)="Non"),IF(COUNTIFS('Planning_zones'!$A$5:$A$154,"&lt;&gt;",'Planning_zones'!$A$5:$A$154,"&lt;&gt;"&amp;$A133,'Planning_zones'!$B$5:$B$154,$B133,'Planning_zones'!$K$5:$K$154,"&lt;&gt;Annulé",'Planning_zones'!$G$5:$G$154,"&lt;="&amp;$H133,'Planning_zones'!$H$5:$H$154,"&gt;="&amp;$G133)&gt;0,"CONFLIT ZONE","OK"),IF(COUNTIFS('Planning_zones'!$A$5:$A$154,"&lt;&gt;",'Planning_zones'!$A$5:$A$154,"&lt;&gt;"&amp;$A133,'Planning_zones'!$B$5:$B$154,$B133,'Planning_zones'!$K$5:$K$154,"&lt;&gt;Annulé",'Planning_zones'!$M$5:$M$154,"Oui",'Planning_zones'!$G$5:$G$154,"&lt;="&amp;$H133,'Planning_zones'!$H$5:$H$154,"&gt;="&amp;$G133)&gt;0,"CONFLIT ZONE","OK")),"ZONE INTROUVABLE"))))</f>
        <v/>
      </c>
      <c r="R133" s="25">
        <f>IF($A133="","",IF(OR($F133="",$G133="",$H133=""),"",IF($K133="Annulé","OK",IF(SUMPRODUCT(('Planning_zones'!$A$5:$A$154&lt;&gt;"")*('Planning_zones'!$A$5:$A$154&lt;&gt;$A133)*('Planning_zones'!$F$5:$F$154=$F133)*('Planning_zones'!$K$5:$K$154&lt;&gt;"Annulé")*('Planning_zones'!$G$5:$G$154&lt;&gt;"")*('Planning_zones'!$H$5:$H$154&lt;&gt;"")*('Planning_zones'!$G$5:$G$154&lt;=$H133)*('Planning_zones'!$H$5:$H$154&gt;=$G133))&gt;0,"ÉQUIPE DÉJÀ MOBILISÉE","OK"))))</f>
        <v/>
      </c>
      <c r="S133" s="25">
        <f>IF($A133="","",IF($N133="","",IFERROR(IF(_xlfn.XLOOKUP($N133,'Planning_zones'!$A$5:$A$154,'Planning_zones'!$H$5:$H$154)&lt;$G133,"OK","PRÉDÉCESSEUR NON TERMINÉ"),"PRÉDÉCESSEUR INTROUVABLE")))</f>
        <v/>
      </c>
      <c r="T133" s="25">
        <f>IF($A133="","",IF(OR($B133="",$G133="",$H133=""),"",IFERROR(IF(AND($G133&gt;=_xlfn.XLOOKUP($B133,'Paramètres'!$A$8:$A$107,'Paramètres'!$D$8:$D$107),$H133&lt;=_xlfn.XLOOKUP($B133,'Paramètres'!$A$8:$A$107,'Paramètres'!$E$8:$E$107)),"OK","HORS DISPONIBILITÉ"),"ZONE INTROUVABLE")))</f>
        <v/>
      </c>
      <c r="U133" s="19" t="n"/>
    </row>
    <row r="134" ht="22" customHeight="1">
      <c r="A134" s="18" t="n"/>
      <c r="B134" s="18" t="n"/>
      <c r="C134" s="20" t="n"/>
      <c r="D134" s="19" t="n"/>
      <c r="E134" s="18" t="n"/>
      <c r="F134" s="18" t="n"/>
      <c r="G134" s="21" t="n"/>
      <c r="H134" s="21" t="n"/>
      <c r="I134" s="22">
        <f>IF($A134="","",IF(OR($G134="",$H134=""),"",IFERROR(NETWORKDAYS($G134,$H134,'Paramètres'!$P$8:$P$107),"")))</f>
        <v/>
      </c>
      <c r="J134" s="23" t="n"/>
      <c r="K134" s="20" t="n"/>
      <c r="L134" s="20" t="n"/>
      <c r="M134" s="20" t="n"/>
      <c r="N134" s="18" t="n"/>
      <c r="O134" s="24">
        <f>IF($A134="","",IF(OR($B134="",$C134=""),"",MAX(IFERROR(_xlfn.XLOOKUP($B134,'Paramètres'!$A$8:$A$107,'Paramètres'!$D$8:$D$107),0),IFERROR(_xlfn.MAXIFS('Planning_zones'!$H$5:$H$154,'Planning_zones'!$B$5:$B$154,$B134,'Planning_zones'!$C$5:$C$154,"&lt;"&amp;$C134,'Planning_zones'!$K$5:$K$154,"&lt;&gt;Annulé")+1,0))))</f>
        <v/>
      </c>
      <c r="P134" s="25">
        <f>IF($A134="","",IF(OR($G134="",$H134=""),"INCOMPLET",IF($H134&lt;$G134,"DATES INVALIDES","OK")))</f>
        <v/>
      </c>
      <c r="Q134" s="25">
        <f>IF($A134="","",IF(OR($B134="",$G134="",$H134=""),"",IF($K134="Annulé","OK",IFERROR(IF(OR($M134="Oui",_xlfn.XLOOKUP($B134,'Paramètres'!$A$8:$A$107,'Paramètres'!$F$8:$F$107)="Non"),IF(COUNTIFS('Planning_zones'!$A$5:$A$154,"&lt;&gt;",'Planning_zones'!$A$5:$A$154,"&lt;&gt;"&amp;$A134,'Planning_zones'!$B$5:$B$154,$B134,'Planning_zones'!$K$5:$K$154,"&lt;&gt;Annulé",'Planning_zones'!$G$5:$G$154,"&lt;="&amp;$H134,'Planning_zones'!$H$5:$H$154,"&gt;="&amp;$G134)&gt;0,"CONFLIT ZONE","OK"),IF(COUNTIFS('Planning_zones'!$A$5:$A$154,"&lt;&gt;",'Planning_zones'!$A$5:$A$154,"&lt;&gt;"&amp;$A134,'Planning_zones'!$B$5:$B$154,$B134,'Planning_zones'!$K$5:$K$154,"&lt;&gt;Annulé",'Planning_zones'!$M$5:$M$154,"Oui",'Planning_zones'!$G$5:$G$154,"&lt;="&amp;$H134,'Planning_zones'!$H$5:$H$154,"&gt;="&amp;$G134)&gt;0,"CONFLIT ZONE","OK")),"ZONE INTROUVABLE"))))</f>
        <v/>
      </c>
      <c r="R134" s="25">
        <f>IF($A134="","",IF(OR($F134="",$G134="",$H134=""),"",IF($K134="Annulé","OK",IF(SUMPRODUCT(('Planning_zones'!$A$5:$A$154&lt;&gt;"")*('Planning_zones'!$A$5:$A$154&lt;&gt;$A134)*('Planning_zones'!$F$5:$F$154=$F134)*('Planning_zones'!$K$5:$K$154&lt;&gt;"Annulé")*('Planning_zones'!$G$5:$G$154&lt;&gt;"")*('Planning_zones'!$H$5:$H$154&lt;&gt;"")*('Planning_zones'!$G$5:$G$154&lt;=$H134)*('Planning_zones'!$H$5:$H$154&gt;=$G134))&gt;0,"ÉQUIPE DÉJÀ MOBILISÉE","OK"))))</f>
        <v/>
      </c>
      <c r="S134" s="25">
        <f>IF($A134="","",IF($N134="","",IFERROR(IF(_xlfn.XLOOKUP($N134,'Planning_zones'!$A$5:$A$154,'Planning_zones'!$H$5:$H$154)&lt;$G134,"OK","PRÉDÉCESSEUR NON TERMINÉ"),"PRÉDÉCESSEUR INTROUVABLE")))</f>
        <v/>
      </c>
      <c r="T134" s="25">
        <f>IF($A134="","",IF(OR($B134="",$G134="",$H134=""),"",IFERROR(IF(AND($G134&gt;=_xlfn.XLOOKUP($B134,'Paramètres'!$A$8:$A$107,'Paramètres'!$D$8:$D$107),$H134&lt;=_xlfn.XLOOKUP($B134,'Paramètres'!$A$8:$A$107,'Paramètres'!$E$8:$E$107)),"OK","HORS DISPONIBILITÉ"),"ZONE INTROUVABLE")))</f>
        <v/>
      </c>
      <c r="U134" s="19" t="n"/>
    </row>
    <row r="135" ht="22" customHeight="1">
      <c r="A135" s="18" t="n"/>
      <c r="B135" s="18" t="n"/>
      <c r="C135" s="20" t="n"/>
      <c r="D135" s="19" t="n"/>
      <c r="E135" s="18" t="n"/>
      <c r="F135" s="18" t="n"/>
      <c r="G135" s="21" t="n"/>
      <c r="H135" s="21" t="n"/>
      <c r="I135" s="22">
        <f>IF($A135="","",IF(OR($G135="",$H135=""),"",IFERROR(NETWORKDAYS($G135,$H135,'Paramètres'!$P$8:$P$107),"")))</f>
        <v/>
      </c>
      <c r="J135" s="23" t="n"/>
      <c r="K135" s="20" t="n"/>
      <c r="L135" s="20" t="n"/>
      <c r="M135" s="20" t="n"/>
      <c r="N135" s="18" t="n"/>
      <c r="O135" s="24">
        <f>IF($A135="","",IF(OR($B135="",$C135=""),"",MAX(IFERROR(_xlfn.XLOOKUP($B135,'Paramètres'!$A$8:$A$107,'Paramètres'!$D$8:$D$107),0),IFERROR(_xlfn.MAXIFS('Planning_zones'!$H$5:$H$154,'Planning_zones'!$B$5:$B$154,$B135,'Planning_zones'!$C$5:$C$154,"&lt;"&amp;$C135,'Planning_zones'!$K$5:$K$154,"&lt;&gt;Annulé")+1,0))))</f>
        <v/>
      </c>
      <c r="P135" s="25">
        <f>IF($A135="","",IF(OR($G135="",$H135=""),"INCOMPLET",IF($H135&lt;$G135,"DATES INVALIDES","OK")))</f>
        <v/>
      </c>
      <c r="Q135" s="25">
        <f>IF($A135="","",IF(OR($B135="",$G135="",$H135=""),"",IF($K135="Annulé","OK",IFERROR(IF(OR($M135="Oui",_xlfn.XLOOKUP($B135,'Paramètres'!$A$8:$A$107,'Paramètres'!$F$8:$F$107)="Non"),IF(COUNTIFS('Planning_zones'!$A$5:$A$154,"&lt;&gt;",'Planning_zones'!$A$5:$A$154,"&lt;&gt;"&amp;$A135,'Planning_zones'!$B$5:$B$154,$B135,'Planning_zones'!$K$5:$K$154,"&lt;&gt;Annulé",'Planning_zones'!$G$5:$G$154,"&lt;="&amp;$H135,'Planning_zones'!$H$5:$H$154,"&gt;="&amp;$G135)&gt;0,"CONFLIT ZONE","OK"),IF(COUNTIFS('Planning_zones'!$A$5:$A$154,"&lt;&gt;",'Planning_zones'!$A$5:$A$154,"&lt;&gt;"&amp;$A135,'Planning_zones'!$B$5:$B$154,$B135,'Planning_zones'!$K$5:$K$154,"&lt;&gt;Annulé",'Planning_zones'!$M$5:$M$154,"Oui",'Planning_zones'!$G$5:$G$154,"&lt;="&amp;$H135,'Planning_zones'!$H$5:$H$154,"&gt;="&amp;$G135)&gt;0,"CONFLIT ZONE","OK")),"ZONE INTROUVABLE"))))</f>
        <v/>
      </c>
      <c r="R135" s="25">
        <f>IF($A135="","",IF(OR($F135="",$G135="",$H135=""),"",IF($K135="Annulé","OK",IF(SUMPRODUCT(('Planning_zones'!$A$5:$A$154&lt;&gt;"")*('Planning_zones'!$A$5:$A$154&lt;&gt;$A135)*('Planning_zones'!$F$5:$F$154=$F135)*('Planning_zones'!$K$5:$K$154&lt;&gt;"Annulé")*('Planning_zones'!$G$5:$G$154&lt;&gt;"")*('Planning_zones'!$H$5:$H$154&lt;&gt;"")*('Planning_zones'!$G$5:$G$154&lt;=$H135)*('Planning_zones'!$H$5:$H$154&gt;=$G135))&gt;0,"ÉQUIPE DÉJÀ MOBILISÉE","OK"))))</f>
        <v/>
      </c>
      <c r="S135" s="25">
        <f>IF($A135="","",IF($N135="","",IFERROR(IF(_xlfn.XLOOKUP($N135,'Planning_zones'!$A$5:$A$154,'Planning_zones'!$H$5:$H$154)&lt;$G135,"OK","PRÉDÉCESSEUR NON TERMINÉ"),"PRÉDÉCESSEUR INTROUVABLE")))</f>
        <v/>
      </c>
      <c r="T135" s="25">
        <f>IF($A135="","",IF(OR($B135="",$G135="",$H135=""),"",IFERROR(IF(AND($G135&gt;=_xlfn.XLOOKUP($B135,'Paramètres'!$A$8:$A$107,'Paramètres'!$D$8:$D$107),$H135&lt;=_xlfn.XLOOKUP($B135,'Paramètres'!$A$8:$A$107,'Paramètres'!$E$8:$E$107)),"OK","HORS DISPONIBILITÉ"),"ZONE INTROUVABLE")))</f>
        <v/>
      </c>
      <c r="U135" s="19" t="n"/>
    </row>
    <row r="136" ht="22" customHeight="1">
      <c r="A136" s="18" t="n"/>
      <c r="B136" s="18" t="n"/>
      <c r="C136" s="20" t="n"/>
      <c r="D136" s="19" t="n"/>
      <c r="E136" s="18" t="n"/>
      <c r="F136" s="18" t="n"/>
      <c r="G136" s="21" t="n"/>
      <c r="H136" s="21" t="n"/>
      <c r="I136" s="22">
        <f>IF($A136="","",IF(OR($G136="",$H136=""),"",IFERROR(NETWORKDAYS($G136,$H136,'Paramètres'!$P$8:$P$107),"")))</f>
        <v/>
      </c>
      <c r="J136" s="23" t="n"/>
      <c r="K136" s="20" t="n"/>
      <c r="L136" s="20" t="n"/>
      <c r="M136" s="20" t="n"/>
      <c r="N136" s="18" t="n"/>
      <c r="O136" s="24">
        <f>IF($A136="","",IF(OR($B136="",$C136=""),"",MAX(IFERROR(_xlfn.XLOOKUP($B136,'Paramètres'!$A$8:$A$107,'Paramètres'!$D$8:$D$107),0),IFERROR(_xlfn.MAXIFS('Planning_zones'!$H$5:$H$154,'Planning_zones'!$B$5:$B$154,$B136,'Planning_zones'!$C$5:$C$154,"&lt;"&amp;$C136,'Planning_zones'!$K$5:$K$154,"&lt;&gt;Annulé")+1,0))))</f>
        <v/>
      </c>
      <c r="P136" s="25">
        <f>IF($A136="","",IF(OR($G136="",$H136=""),"INCOMPLET",IF($H136&lt;$G136,"DATES INVALIDES","OK")))</f>
        <v/>
      </c>
      <c r="Q136" s="25">
        <f>IF($A136="","",IF(OR($B136="",$G136="",$H136=""),"",IF($K136="Annulé","OK",IFERROR(IF(OR($M136="Oui",_xlfn.XLOOKUP($B136,'Paramètres'!$A$8:$A$107,'Paramètres'!$F$8:$F$107)="Non"),IF(COUNTIFS('Planning_zones'!$A$5:$A$154,"&lt;&gt;",'Planning_zones'!$A$5:$A$154,"&lt;&gt;"&amp;$A136,'Planning_zones'!$B$5:$B$154,$B136,'Planning_zones'!$K$5:$K$154,"&lt;&gt;Annulé",'Planning_zones'!$G$5:$G$154,"&lt;="&amp;$H136,'Planning_zones'!$H$5:$H$154,"&gt;="&amp;$G136)&gt;0,"CONFLIT ZONE","OK"),IF(COUNTIFS('Planning_zones'!$A$5:$A$154,"&lt;&gt;",'Planning_zones'!$A$5:$A$154,"&lt;&gt;"&amp;$A136,'Planning_zones'!$B$5:$B$154,$B136,'Planning_zones'!$K$5:$K$154,"&lt;&gt;Annulé",'Planning_zones'!$M$5:$M$154,"Oui",'Planning_zones'!$G$5:$G$154,"&lt;="&amp;$H136,'Planning_zones'!$H$5:$H$154,"&gt;="&amp;$G136)&gt;0,"CONFLIT ZONE","OK")),"ZONE INTROUVABLE"))))</f>
        <v/>
      </c>
      <c r="R136" s="25">
        <f>IF($A136="","",IF(OR($F136="",$G136="",$H136=""),"",IF($K136="Annulé","OK",IF(SUMPRODUCT(('Planning_zones'!$A$5:$A$154&lt;&gt;"")*('Planning_zones'!$A$5:$A$154&lt;&gt;$A136)*('Planning_zones'!$F$5:$F$154=$F136)*('Planning_zones'!$K$5:$K$154&lt;&gt;"Annulé")*('Planning_zones'!$G$5:$G$154&lt;&gt;"")*('Planning_zones'!$H$5:$H$154&lt;&gt;"")*('Planning_zones'!$G$5:$G$154&lt;=$H136)*('Planning_zones'!$H$5:$H$154&gt;=$G136))&gt;0,"ÉQUIPE DÉJÀ MOBILISÉE","OK"))))</f>
        <v/>
      </c>
      <c r="S136" s="25">
        <f>IF($A136="","",IF($N136="","",IFERROR(IF(_xlfn.XLOOKUP($N136,'Planning_zones'!$A$5:$A$154,'Planning_zones'!$H$5:$H$154)&lt;$G136,"OK","PRÉDÉCESSEUR NON TERMINÉ"),"PRÉDÉCESSEUR INTROUVABLE")))</f>
        <v/>
      </c>
      <c r="T136" s="25">
        <f>IF($A136="","",IF(OR($B136="",$G136="",$H136=""),"",IFERROR(IF(AND($G136&gt;=_xlfn.XLOOKUP($B136,'Paramètres'!$A$8:$A$107,'Paramètres'!$D$8:$D$107),$H136&lt;=_xlfn.XLOOKUP($B136,'Paramètres'!$A$8:$A$107,'Paramètres'!$E$8:$E$107)),"OK","HORS DISPONIBILITÉ"),"ZONE INTROUVABLE")))</f>
        <v/>
      </c>
      <c r="U136" s="19" t="n"/>
    </row>
    <row r="137" ht="22" customHeight="1">
      <c r="A137" s="18" t="n"/>
      <c r="B137" s="18" t="n"/>
      <c r="C137" s="20" t="n"/>
      <c r="D137" s="19" t="n"/>
      <c r="E137" s="18" t="n"/>
      <c r="F137" s="18" t="n"/>
      <c r="G137" s="21" t="n"/>
      <c r="H137" s="21" t="n"/>
      <c r="I137" s="22">
        <f>IF($A137="","",IF(OR($G137="",$H137=""),"",IFERROR(NETWORKDAYS($G137,$H137,'Paramètres'!$P$8:$P$107),"")))</f>
        <v/>
      </c>
      <c r="J137" s="23" t="n"/>
      <c r="K137" s="20" t="n"/>
      <c r="L137" s="20" t="n"/>
      <c r="M137" s="20" t="n"/>
      <c r="N137" s="18" t="n"/>
      <c r="O137" s="24">
        <f>IF($A137="","",IF(OR($B137="",$C137=""),"",MAX(IFERROR(_xlfn.XLOOKUP($B137,'Paramètres'!$A$8:$A$107,'Paramètres'!$D$8:$D$107),0),IFERROR(_xlfn.MAXIFS('Planning_zones'!$H$5:$H$154,'Planning_zones'!$B$5:$B$154,$B137,'Planning_zones'!$C$5:$C$154,"&lt;"&amp;$C137,'Planning_zones'!$K$5:$K$154,"&lt;&gt;Annulé")+1,0))))</f>
        <v/>
      </c>
      <c r="P137" s="25">
        <f>IF($A137="","",IF(OR($G137="",$H137=""),"INCOMPLET",IF($H137&lt;$G137,"DATES INVALIDES","OK")))</f>
        <v/>
      </c>
      <c r="Q137" s="25">
        <f>IF($A137="","",IF(OR($B137="",$G137="",$H137=""),"",IF($K137="Annulé","OK",IFERROR(IF(OR($M137="Oui",_xlfn.XLOOKUP($B137,'Paramètres'!$A$8:$A$107,'Paramètres'!$F$8:$F$107)="Non"),IF(COUNTIFS('Planning_zones'!$A$5:$A$154,"&lt;&gt;",'Planning_zones'!$A$5:$A$154,"&lt;&gt;"&amp;$A137,'Planning_zones'!$B$5:$B$154,$B137,'Planning_zones'!$K$5:$K$154,"&lt;&gt;Annulé",'Planning_zones'!$G$5:$G$154,"&lt;="&amp;$H137,'Planning_zones'!$H$5:$H$154,"&gt;="&amp;$G137)&gt;0,"CONFLIT ZONE","OK"),IF(COUNTIFS('Planning_zones'!$A$5:$A$154,"&lt;&gt;",'Planning_zones'!$A$5:$A$154,"&lt;&gt;"&amp;$A137,'Planning_zones'!$B$5:$B$154,$B137,'Planning_zones'!$K$5:$K$154,"&lt;&gt;Annulé",'Planning_zones'!$M$5:$M$154,"Oui",'Planning_zones'!$G$5:$G$154,"&lt;="&amp;$H137,'Planning_zones'!$H$5:$H$154,"&gt;="&amp;$G137)&gt;0,"CONFLIT ZONE","OK")),"ZONE INTROUVABLE"))))</f>
        <v/>
      </c>
      <c r="R137" s="25">
        <f>IF($A137="","",IF(OR($F137="",$G137="",$H137=""),"",IF($K137="Annulé","OK",IF(SUMPRODUCT(('Planning_zones'!$A$5:$A$154&lt;&gt;"")*('Planning_zones'!$A$5:$A$154&lt;&gt;$A137)*('Planning_zones'!$F$5:$F$154=$F137)*('Planning_zones'!$K$5:$K$154&lt;&gt;"Annulé")*('Planning_zones'!$G$5:$G$154&lt;&gt;"")*('Planning_zones'!$H$5:$H$154&lt;&gt;"")*('Planning_zones'!$G$5:$G$154&lt;=$H137)*('Planning_zones'!$H$5:$H$154&gt;=$G137))&gt;0,"ÉQUIPE DÉJÀ MOBILISÉE","OK"))))</f>
        <v/>
      </c>
      <c r="S137" s="25">
        <f>IF($A137="","",IF($N137="","",IFERROR(IF(_xlfn.XLOOKUP($N137,'Planning_zones'!$A$5:$A$154,'Planning_zones'!$H$5:$H$154)&lt;$G137,"OK","PRÉDÉCESSEUR NON TERMINÉ"),"PRÉDÉCESSEUR INTROUVABLE")))</f>
        <v/>
      </c>
      <c r="T137" s="25">
        <f>IF($A137="","",IF(OR($B137="",$G137="",$H137=""),"",IFERROR(IF(AND($G137&gt;=_xlfn.XLOOKUP($B137,'Paramètres'!$A$8:$A$107,'Paramètres'!$D$8:$D$107),$H137&lt;=_xlfn.XLOOKUP($B137,'Paramètres'!$A$8:$A$107,'Paramètres'!$E$8:$E$107)),"OK","HORS DISPONIBILITÉ"),"ZONE INTROUVABLE")))</f>
        <v/>
      </c>
      <c r="U137" s="19" t="n"/>
    </row>
    <row r="138" ht="22" customHeight="1">
      <c r="A138" s="18" t="n"/>
      <c r="B138" s="18" t="n"/>
      <c r="C138" s="20" t="n"/>
      <c r="D138" s="19" t="n"/>
      <c r="E138" s="18" t="n"/>
      <c r="F138" s="18" t="n"/>
      <c r="G138" s="21" t="n"/>
      <c r="H138" s="21" t="n"/>
      <c r="I138" s="22">
        <f>IF($A138="","",IF(OR($G138="",$H138=""),"",IFERROR(NETWORKDAYS($G138,$H138,'Paramètres'!$P$8:$P$107),"")))</f>
        <v/>
      </c>
      <c r="J138" s="23" t="n"/>
      <c r="K138" s="20" t="n"/>
      <c r="L138" s="20" t="n"/>
      <c r="M138" s="20" t="n"/>
      <c r="N138" s="18" t="n"/>
      <c r="O138" s="24">
        <f>IF($A138="","",IF(OR($B138="",$C138=""),"",MAX(IFERROR(_xlfn.XLOOKUP($B138,'Paramètres'!$A$8:$A$107,'Paramètres'!$D$8:$D$107),0),IFERROR(_xlfn.MAXIFS('Planning_zones'!$H$5:$H$154,'Planning_zones'!$B$5:$B$154,$B138,'Planning_zones'!$C$5:$C$154,"&lt;"&amp;$C138,'Planning_zones'!$K$5:$K$154,"&lt;&gt;Annulé")+1,0))))</f>
        <v/>
      </c>
      <c r="P138" s="25">
        <f>IF($A138="","",IF(OR($G138="",$H138=""),"INCOMPLET",IF($H138&lt;$G138,"DATES INVALIDES","OK")))</f>
        <v/>
      </c>
      <c r="Q138" s="25">
        <f>IF($A138="","",IF(OR($B138="",$G138="",$H138=""),"",IF($K138="Annulé","OK",IFERROR(IF(OR($M138="Oui",_xlfn.XLOOKUP($B138,'Paramètres'!$A$8:$A$107,'Paramètres'!$F$8:$F$107)="Non"),IF(COUNTIFS('Planning_zones'!$A$5:$A$154,"&lt;&gt;",'Planning_zones'!$A$5:$A$154,"&lt;&gt;"&amp;$A138,'Planning_zones'!$B$5:$B$154,$B138,'Planning_zones'!$K$5:$K$154,"&lt;&gt;Annulé",'Planning_zones'!$G$5:$G$154,"&lt;="&amp;$H138,'Planning_zones'!$H$5:$H$154,"&gt;="&amp;$G138)&gt;0,"CONFLIT ZONE","OK"),IF(COUNTIFS('Planning_zones'!$A$5:$A$154,"&lt;&gt;",'Planning_zones'!$A$5:$A$154,"&lt;&gt;"&amp;$A138,'Planning_zones'!$B$5:$B$154,$B138,'Planning_zones'!$K$5:$K$154,"&lt;&gt;Annulé",'Planning_zones'!$M$5:$M$154,"Oui",'Planning_zones'!$G$5:$G$154,"&lt;="&amp;$H138,'Planning_zones'!$H$5:$H$154,"&gt;="&amp;$G138)&gt;0,"CONFLIT ZONE","OK")),"ZONE INTROUVABLE"))))</f>
        <v/>
      </c>
      <c r="R138" s="25">
        <f>IF($A138="","",IF(OR($F138="",$G138="",$H138=""),"",IF($K138="Annulé","OK",IF(SUMPRODUCT(('Planning_zones'!$A$5:$A$154&lt;&gt;"")*('Planning_zones'!$A$5:$A$154&lt;&gt;$A138)*('Planning_zones'!$F$5:$F$154=$F138)*('Planning_zones'!$K$5:$K$154&lt;&gt;"Annulé")*('Planning_zones'!$G$5:$G$154&lt;&gt;"")*('Planning_zones'!$H$5:$H$154&lt;&gt;"")*('Planning_zones'!$G$5:$G$154&lt;=$H138)*('Planning_zones'!$H$5:$H$154&gt;=$G138))&gt;0,"ÉQUIPE DÉJÀ MOBILISÉE","OK"))))</f>
        <v/>
      </c>
      <c r="S138" s="25">
        <f>IF($A138="","",IF($N138="","",IFERROR(IF(_xlfn.XLOOKUP($N138,'Planning_zones'!$A$5:$A$154,'Planning_zones'!$H$5:$H$154)&lt;$G138,"OK","PRÉDÉCESSEUR NON TERMINÉ"),"PRÉDÉCESSEUR INTROUVABLE")))</f>
        <v/>
      </c>
      <c r="T138" s="25">
        <f>IF($A138="","",IF(OR($B138="",$G138="",$H138=""),"",IFERROR(IF(AND($G138&gt;=_xlfn.XLOOKUP($B138,'Paramètres'!$A$8:$A$107,'Paramètres'!$D$8:$D$107),$H138&lt;=_xlfn.XLOOKUP($B138,'Paramètres'!$A$8:$A$107,'Paramètres'!$E$8:$E$107)),"OK","HORS DISPONIBILITÉ"),"ZONE INTROUVABLE")))</f>
        <v/>
      </c>
      <c r="U138" s="19" t="n"/>
    </row>
    <row r="139" ht="22" customHeight="1">
      <c r="A139" s="18" t="n"/>
      <c r="B139" s="18" t="n"/>
      <c r="C139" s="20" t="n"/>
      <c r="D139" s="19" t="n"/>
      <c r="E139" s="18" t="n"/>
      <c r="F139" s="18" t="n"/>
      <c r="G139" s="21" t="n"/>
      <c r="H139" s="21" t="n"/>
      <c r="I139" s="22">
        <f>IF($A139="","",IF(OR($G139="",$H139=""),"",IFERROR(NETWORKDAYS($G139,$H139,'Paramètres'!$P$8:$P$107),"")))</f>
        <v/>
      </c>
      <c r="J139" s="23" t="n"/>
      <c r="K139" s="20" t="n"/>
      <c r="L139" s="20" t="n"/>
      <c r="M139" s="20" t="n"/>
      <c r="N139" s="18" t="n"/>
      <c r="O139" s="24">
        <f>IF($A139="","",IF(OR($B139="",$C139=""),"",MAX(IFERROR(_xlfn.XLOOKUP($B139,'Paramètres'!$A$8:$A$107,'Paramètres'!$D$8:$D$107),0),IFERROR(_xlfn.MAXIFS('Planning_zones'!$H$5:$H$154,'Planning_zones'!$B$5:$B$154,$B139,'Planning_zones'!$C$5:$C$154,"&lt;"&amp;$C139,'Planning_zones'!$K$5:$K$154,"&lt;&gt;Annulé")+1,0))))</f>
        <v/>
      </c>
      <c r="P139" s="25">
        <f>IF($A139="","",IF(OR($G139="",$H139=""),"INCOMPLET",IF($H139&lt;$G139,"DATES INVALIDES","OK")))</f>
        <v/>
      </c>
      <c r="Q139" s="25">
        <f>IF($A139="","",IF(OR($B139="",$G139="",$H139=""),"",IF($K139="Annulé","OK",IFERROR(IF(OR($M139="Oui",_xlfn.XLOOKUP($B139,'Paramètres'!$A$8:$A$107,'Paramètres'!$F$8:$F$107)="Non"),IF(COUNTIFS('Planning_zones'!$A$5:$A$154,"&lt;&gt;",'Planning_zones'!$A$5:$A$154,"&lt;&gt;"&amp;$A139,'Planning_zones'!$B$5:$B$154,$B139,'Planning_zones'!$K$5:$K$154,"&lt;&gt;Annulé",'Planning_zones'!$G$5:$G$154,"&lt;="&amp;$H139,'Planning_zones'!$H$5:$H$154,"&gt;="&amp;$G139)&gt;0,"CONFLIT ZONE","OK"),IF(COUNTIFS('Planning_zones'!$A$5:$A$154,"&lt;&gt;",'Planning_zones'!$A$5:$A$154,"&lt;&gt;"&amp;$A139,'Planning_zones'!$B$5:$B$154,$B139,'Planning_zones'!$K$5:$K$154,"&lt;&gt;Annulé",'Planning_zones'!$M$5:$M$154,"Oui",'Planning_zones'!$G$5:$G$154,"&lt;="&amp;$H139,'Planning_zones'!$H$5:$H$154,"&gt;="&amp;$G139)&gt;0,"CONFLIT ZONE","OK")),"ZONE INTROUVABLE"))))</f>
        <v/>
      </c>
      <c r="R139" s="25">
        <f>IF($A139="","",IF(OR($F139="",$G139="",$H139=""),"",IF($K139="Annulé","OK",IF(SUMPRODUCT(('Planning_zones'!$A$5:$A$154&lt;&gt;"")*('Planning_zones'!$A$5:$A$154&lt;&gt;$A139)*('Planning_zones'!$F$5:$F$154=$F139)*('Planning_zones'!$K$5:$K$154&lt;&gt;"Annulé")*('Planning_zones'!$G$5:$G$154&lt;&gt;"")*('Planning_zones'!$H$5:$H$154&lt;&gt;"")*('Planning_zones'!$G$5:$G$154&lt;=$H139)*('Planning_zones'!$H$5:$H$154&gt;=$G139))&gt;0,"ÉQUIPE DÉJÀ MOBILISÉE","OK"))))</f>
        <v/>
      </c>
      <c r="S139" s="25">
        <f>IF($A139="","",IF($N139="","",IFERROR(IF(_xlfn.XLOOKUP($N139,'Planning_zones'!$A$5:$A$154,'Planning_zones'!$H$5:$H$154)&lt;$G139,"OK","PRÉDÉCESSEUR NON TERMINÉ"),"PRÉDÉCESSEUR INTROUVABLE")))</f>
        <v/>
      </c>
      <c r="T139" s="25">
        <f>IF($A139="","",IF(OR($B139="",$G139="",$H139=""),"",IFERROR(IF(AND($G139&gt;=_xlfn.XLOOKUP($B139,'Paramètres'!$A$8:$A$107,'Paramètres'!$D$8:$D$107),$H139&lt;=_xlfn.XLOOKUP($B139,'Paramètres'!$A$8:$A$107,'Paramètres'!$E$8:$E$107)),"OK","HORS DISPONIBILITÉ"),"ZONE INTROUVABLE")))</f>
        <v/>
      </c>
      <c r="U139" s="19" t="n"/>
    </row>
    <row r="140" ht="22" customHeight="1">
      <c r="A140" s="18" t="n"/>
      <c r="B140" s="18" t="n"/>
      <c r="C140" s="20" t="n"/>
      <c r="D140" s="19" t="n"/>
      <c r="E140" s="18" t="n"/>
      <c r="F140" s="18" t="n"/>
      <c r="G140" s="21" t="n"/>
      <c r="H140" s="21" t="n"/>
      <c r="I140" s="22">
        <f>IF($A140="","",IF(OR($G140="",$H140=""),"",IFERROR(NETWORKDAYS($G140,$H140,'Paramètres'!$P$8:$P$107),"")))</f>
        <v/>
      </c>
      <c r="J140" s="23" t="n"/>
      <c r="K140" s="20" t="n"/>
      <c r="L140" s="20" t="n"/>
      <c r="M140" s="20" t="n"/>
      <c r="N140" s="18" t="n"/>
      <c r="O140" s="24">
        <f>IF($A140="","",IF(OR($B140="",$C140=""),"",MAX(IFERROR(_xlfn.XLOOKUP($B140,'Paramètres'!$A$8:$A$107,'Paramètres'!$D$8:$D$107),0),IFERROR(_xlfn.MAXIFS('Planning_zones'!$H$5:$H$154,'Planning_zones'!$B$5:$B$154,$B140,'Planning_zones'!$C$5:$C$154,"&lt;"&amp;$C140,'Planning_zones'!$K$5:$K$154,"&lt;&gt;Annulé")+1,0))))</f>
        <v/>
      </c>
      <c r="P140" s="25">
        <f>IF($A140="","",IF(OR($G140="",$H140=""),"INCOMPLET",IF($H140&lt;$G140,"DATES INVALIDES","OK")))</f>
        <v/>
      </c>
      <c r="Q140" s="25">
        <f>IF($A140="","",IF(OR($B140="",$G140="",$H140=""),"",IF($K140="Annulé","OK",IFERROR(IF(OR($M140="Oui",_xlfn.XLOOKUP($B140,'Paramètres'!$A$8:$A$107,'Paramètres'!$F$8:$F$107)="Non"),IF(COUNTIFS('Planning_zones'!$A$5:$A$154,"&lt;&gt;",'Planning_zones'!$A$5:$A$154,"&lt;&gt;"&amp;$A140,'Planning_zones'!$B$5:$B$154,$B140,'Planning_zones'!$K$5:$K$154,"&lt;&gt;Annulé",'Planning_zones'!$G$5:$G$154,"&lt;="&amp;$H140,'Planning_zones'!$H$5:$H$154,"&gt;="&amp;$G140)&gt;0,"CONFLIT ZONE","OK"),IF(COUNTIFS('Planning_zones'!$A$5:$A$154,"&lt;&gt;",'Planning_zones'!$A$5:$A$154,"&lt;&gt;"&amp;$A140,'Planning_zones'!$B$5:$B$154,$B140,'Planning_zones'!$K$5:$K$154,"&lt;&gt;Annulé",'Planning_zones'!$M$5:$M$154,"Oui",'Planning_zones'!$G$5:$G$154,"&lt;="&amp;$H140,'Planning_zones'!$H$5:$H$154,"&gt;="&amp;$G140)&gt;0,"CONFLIT ZONE","OK")),"ZONE INTROUVABLE"))))</f>
        <v/>
      </c>
      <c r="R140" s="25">
        <f>IF($A140="","",IF(OR($F140="",$G140="",$H140=""),"",IF($K140="Annulé","OK",IF(SUMPRODUCT(('Planning_zones'!$A$5:$A$154&lt;&gt;"")*('Planning_zones'!$A$5:$A$154&lt;&gt;$A140)*('Planning_zones'!$F$5:$F$154=$F140)*('Planning_zones'!$K$5:$K$154&lt;&gt;"Annulé")*('Planning_zones'!$G$5:$G$154&lt;&gt;"")*('Planning_zones'!$H$5:$H$154&lt;&gt;"")*('Planning_zones'!$G$5:$G$154&lt;=$H140)*('Planning_zones'!$H$5:$H$154&gt;=$G140))&gt;0,"ÉQUIPE DÉJÀ MOBILISÉE","OK"))))</f>
        <v/>
      </c>
      <c r="S140" s="25">
        <f>IF($A140="","",IF($N140="","",IFERROR(IF(_xlfn.XLOOKUP($N140,'Planning_zones'!$A$5:$A$154,'Planning_zones'!$H$5:$H$154)&lt;$G140,"OK","PRÉDÉCESSEUR NON TERMINÉ"),"PRÉDÉCESSEUR INTROUVABLE")))</f>
        <v/>
      </c>
      <c r="T140" s="25">
        <f>IF($A140="","",IF(OR($B140="",$G140="",$H140=""),"",IFERROR(IF(AND($G140&gt;=_xlfn.XLOOKUP($B140,'Paramètres'!$A$8:$A$107,'Paramètres'!$D$8:$D$107),$H140&lt;=_xlfn.XLOOKUP($B140,'Paramètres'!$A$8:$A$107,'Paramètres'!$E$8:$E$107)),"OK","HORS DISPONIBILITÉ"),"ZONE INTROUVABLE")))</f>
        <v/>
      </c>
      <c r="U140" s="19" t="n"/>
    </row>
    <row r="141" ht="22" customHeight="1">
      <c r="A141" s="18" t="n"/>
      <c r="B141" s="18" t="n"/>
      <c r="C141" s="20" t="n"/>
      <c r="D141" s="19" t="n"/>
      <c r="E141" s="18" t="n"/>
      <c r="F141" s="18" t="n"/>
      <c r="G141" s="21" t="n"/>
      <c r="H141" s="21" t="n"/>
      <c r="I141" s="22">
        <f>IF($A141="","",IF(OR($G141="",$H141=""),"",IFERROR(NETWORKDAYS($G141,$H141,'Paramètres'!$P$8:$P$107),"")))</f>
        <v/>
      </c>
      <c r="J141" s="23" t="n"/>
      <c r="K141" s="20" t="n"/>
      <c r="L141" s="20" t="n"/>
      <c r="M141" s="20" t="n"/>
      <c r="N141" s="18" t="n"/>
      <c r="O141" s="24">
        <f>IF($A141="","",IF(OR($B141="",$C141=""),"",MAX(IFERROR(_xlfn.XLOOKUP($B141,'Paramètres'!$A$8:$A$107,'Paramètres'!$D$8:$D$107),0),IFERROR(_xlfn.MAXIFS('Planning_zones'!$H$5:$H$154,'Planning_zones'!$B$5:$B$154,$B141,'Planning_zones'!$C$5:$C$154,"&lt;"&amp;$C141,'Planning_zones'!$K$5:$K$154,"&lt;&gt;Annulé")+1,0))))</f>
        <v/>
      </c>
      <c r="P141" s="25">
        <f>IF($A141="","",IF(OR($G141="",$H141=""),"INCOMPLET",IF($H141&lt;$G141,"DATES INVALIDES","OK")))</f>
        <v/>
      </c>
      <c r="Q141" s="25">
        <f>IF($A141="","",IF(OR($B141="",$G141="",$H141=""),"",IF($K141="Annulé","OK",IFERROR(IF(OR($M141="Oui",_xlfn.XLOOKUP($B141,'Paramètres'!$A$8:$A$107,'Paramètres'!$F$8:$F$107)="Non"),IF(COUNTIFS('Planning_zones'!$A$5:$A$154,"&lt;&gt;",'Planning_zones'!$A$5:$A$154,"&lt;&gt;"&amp;$A141,'Planning_zones'!$B$5:$B$154,$B141,'Planning_zones'!$K$5:$K$154,"&lt;&gt;Annulé",'Planning_zones'!$G$5:$G$154,"&lt;="&amp;$H141,'Planning_zones'!$H$5:$H$154,"&gt;="&amp;$G141)&gt;0,"CONFLIT ZONE","OK"),IF(COUNTIFS('Planning_zones'!$A$5:$A$154,"&lt;&gt;",'Planning_zones'!$A$5:$A$154,"&lt;&gt;"&amp;$A141,'Planning_zones'!$B$5:$B$154,$B141,'Planning_zones'!$K$5:$K$154,"&lt;&gt;Annulé",'Planning_zones'!$M$5:$M$154,"Oui",'Planning_zones'!$G$5:$G$154,"&lt;="&amp;$H141,'Planning_zones'!$H$5:$H$154,"&gt;="&amp;$G141)&gt;0,"CONFLIT ZONE","OK")),"ZONE INTROUVABLE"))))</f>
        <v/>
      </c>
      <c r="R141" s="25">
        <f>IF($A141="","",IF(OR($F141="",$G141="",$H141=""),"",IF($K141="Annulé","OK",IF(SUMPRODUCT(('Planning_zones'!$A$5:$A$154&lt;&gt;"")*('Planning_zones'!$A$5:$A$154&lt;&gt;$A141)*('Planning_zones'!$F$5:$F$154=$F141)*('Planning_zones'!$K$5:$K$154&lt;&gt;"Annulé")*('Planning_zones'!$G$5:$G$154&lt;&gt;"")*('Planning_zones'!$H$5:$H$154&lt;&gt;"")*('Planning_zones'!$G$5:$G$154&lt;=$H141)*('Planning_zones'!$H$5:$H$154&gt;=$G141))&gt;0,"ÉQUIPE DÉJÀ MOBILISÉE","OK"))))</f>
        <v/>
      </c>
      <c r="S141" s="25">
        <f>IF($A141="","",IF($N141="","",IFERROR(IF(_xlfn.XLOOKUP($N141,'Planning_zones'!$A$5:$A$154,'Planning_zones'!$H$5:$H$154)&lt;$G141,"OK","PRÉDÉCESSEUR NON TERMINÉ"),"PRÉDÉCESSEUR INTROUVABLE")))</f>
        <v/>
      </c>
      <c r="T141" s="25">
        <f>IF($A141="","",IF(OR($B141="",$G141="",$H141=""),"",IFERROR(IF(AND($G141&gt;=_xlfn.XLOOKUP($B141,'Paramètres'!$A$8:$A$107,'Paramètres'!$D$8:$D$107),$H141&lt;=_xlfn.XLOOKUP($B141,'Paramètres'!$A$8:$A$107,'Paramètres'!$E$8:$E$107)),"OK","HORS DISPONIBILITÉ"),"ZONE INTROUVABLE")))</f>
        <v/>
      </c>
      <c r="U141" s="19" t="n"/>
    </row>
    <row r="142" ht="22" customHeight="1">
      <c r="A142" s="18" t="n"/>
      <c r="B142" s="18" t="n"/>
      <c r="C142" s="20" t="n"/>
      <c r="D142" s="19" t="n"/>
      <c r="E142" s="18" t="n"/>
      <c r="F142" s="18" t="n"/>
      <c r="G142" s="21" t="n"/>
      <c r="H142" s="21" t="n"/>
      <c r="I142" s="22">
        <f>IF($A142="","",IF(OR($G142="",$H142=""),"",IFERROR(NETWORKDAYS($G142,$H142,'Paramètres'!$P$8:$P$107),"")))</f>
        <v/>
      </c>
      <c r="J142" s="23" t="n"/>
      <c r="K142" s="20" t="n"/>
      <c r="L142" s="20" t="n"/>
      <c r="M142" s="20" t="n"/>
      <c r="N142" s="18" t="n"/>
      <c r="O142" s="24">
        <f>IF($A142="","",IF(OR($B142="",$C142=""),"",MAX(IFERROR(_xlfn.XLOOKUP($B142,'Paramètres'!$A$8:$A$107,'Paramètres'!$D$8:$D$107),0),IFERROR(_xlfn.MAXIFS('Planning_zones'!$H$5:$H$154,'Planning_zones'!$B$5:$B$154,$B142,'Planning_zones'!$C$5:$C$154,"&lt;"&amp;$C142,'Planning_zones'!$K$5:$K$154,"&lt;&gt;Annulé")+1,0))))</f>
        <v/>
      </c>
      <c r="P142" s="25">
        <f>IF($A142="","",IF(OR($G142="",$H142=""),"INCOMPLET",IF($H142&lt;$G142,"DATES INVALIDES","OK")))</f>
        <v/>
      </c>
      <c r="Q142" s="25">
        <f>IF($A142="","",IF(OR($B142="",$G142="",$H142=""),"",IF($K142="Annulé","OK",IFERROR(IF(OR($M142="Oui",_xlfn.XLOOKUP($B142,'Paramètres'!$A$8:$A$107,'Paramètres'!$F$8:$F$107)="Non"),IF(COUNTIFS('Planning_zones'!$A$5:$A$154,"&lt;&gt;",'Planning_zones'!$A$5:$A$154,"&lt;&gt;"&amp;$A142,'Planning_zones'!$B$5:$B$154,$B142,'Planning_zones'!$K$5:$K$154,"&lt;&gt;Annulé",'Planning_zones'!$G$5:$G$154,"&lt;="&amp;$H142,'Planning_zones'!$H$5:$H$154,"&gt;="&amp;$G142)&gt;0,"CONFLIT ZONE","OK"),IF(COUNTIFS('Planning_zones'!$A$5:$A$154,"&lt;&gt;",'Planning_zones'!$A$5:$A$154,"&lt;&gt;"&amp;$A142,'Planning_zones'!$B$5:$B$154,$B142,'Planning_zones'!$K$5:$K$154,"&lt;&gt;Annulé",'Planning_zones'!$M$5:$M$154,"Oui",'Planning_zones'!$G$5:$G$154,"&lt;="&amp;$H142,'Planning_zones'!$H$5:$H$154,"&gt;="&amp;$G142)&gt;0,"CONFLIT ZONE","OK")),"ZONE INTROUVABLE"))))</f>
        <v/>
      </c>
      <c r="R142" s="25">
        <f>IF($A142="","",IF(OR($F142="",$G142="",$H142=""),"",IF($K142="Annulé","OK",IF(SUMPRODUCT(('Planning_zones'!$A$5:$A$154&lt;&gt;"")*('Planning_zones'!$A$5:$A$154&lt;&gt;$A142)*('Planning_zones'!$F$5:$F$154=$F142)*('Planning_zones'!$K$5:$K$154&lt;&gt;"Annulé")*('Planning_zones'!$G$5:$G$154&lt;&gt;"")*('Planning_zones'!$H$5:$H$154&lt;&gt;"")*('Planning_zones'!$G$5:$G$154&lt;=$H142)*('Planning_zones'!$H$5:$H$154&gt;=$G142))&gt;0,"ÉQUIPE DÉJÀ MOBILISÉE","OK"))))</f>
        <v/>
      </c>
      <c r="S142" s="25">
        <f>IF($A142="","",IF($N142="","",IFERROR(IF(_xlfn.XLOOKUP($N142,'Planning_zones'!$A$5:$A$154,'Planning_zones'!$H$5:$H$154)&lt;$G142,"OK","PRÉDÉCESSEUR NON TERMINÉ"),"PRÉDÉCESSEUR INTROUVABLE")))</f>
        <v/>
      </c>
      <c r="T142" s="25">
        <f>IF($A142="","",IF(OR($B142="",$G142="",$H142=""),"",IFERROR(IF(AND($G142&gt;=_xlfn.XLOOKUP($B142,'Paramètres'!$A$8:$A$107,'Paramètres'!$D$8:$D$107),$H142&lt;=_xlfn.XLOOKUP($B142,'Paramètres'!$A$8:$A$107,'Paramètres'!$E$8:$E$107)),"OK","HORS DISPONIBILITÉ"),"ZONE INTROUVABLE")))</f>
        <v/>
      </c>
      <c r="U142" s="19" t="n"/>
    </row>
    <row r="143" ht="22" customHeight="1">
      <c r="A143" s="18" t="n"/>
      <c r="B143" s="18" t="n"/>
      <c r="C143" s="20" t="n"/>
      <c r="D143" s="19" t="n"/>
      <c r="E143" s="18" t="n"/>
      <c r="F143" s="18" t="n"/>
      <c r="G143" s="21" t="n"/>
      <c r="H143" s="21" t="n"/>
      <c r="I143" s="22">
        <f>IF($A143="","",IF(OR($G143="",$H143=""),"",IFERROR(NETWORKDAYS($G143,$H143,'Paramètres'!$P$8:$P$107),"")))</f>
        <v/>
      </c>
      <c r="J143" s="23" t="n"/>
      <c r="K143" s="20" t="n"/>
      <c r="L143" s="20" t="n"/>
      <c r="M143" s="20" t="n"/>
      <c r="N143" s="18" t="n"/>
      <c r="O143" s="24">
        <f>IF($A143="","",IF(OR($B143="",$C143=""),"",MAX(IFERROR(_xlfn.XLOOKUP($B143,'Paramètres'!$A$8:$A$107,'Paramètres'!$D$8:$D$107),0),IFERROR(_xlfn.MAXIFS('Planning_zones'!$H$5:$H$154,'Planning_zones'!$B$5:$B$154,$B143,'Planning_zones'!$C$5:$C$154,"&lt;"&amp;$C143,'Planning_zones'!$K$5:$K$154,"&lt;&gt;Annulé")+1,0))))</f>
        <v/>
      </c>
      <c r="P143" s="25">
        <f>IF($A143="","",IF(OR($G143="",$H143=""),"INCOMPLET",IF($H143&lt;$G143,"DATES INVALIDES","OK")))</f>
        <v/>
      </c>
      <c r="Q143" s="25">
        <f>IF($A143="","",IF(OR($B143="",$G143="",$H143=""),"",IF($K143="Annulé","OK",IFERROR(IF(OR($M143="Oui",_xlfn.XLOOKUP($B143,'Paramètres'!$A$8:$A$107,'Paramètres'!$F$8:$F$107)="Non"),IF(COUNTIFS('Planning_zones'!$A$5:$A$154,"&lt;&gt;",'Planning_zones'!$A$5:$A$154,"&lt;&gt;"&amp;$A143,'Planning_zones'!$B$5:$B$154,$B143,'Planning_zones'!$K$5:$K$154,"&lt;&gt;Annulé",'Planning_zones'!$G$5:$G$154,"&lt;="&amp;$H143,'Planning_zones'!$H$5:$H$154,"&gt;="&amp;$G143)&gt;0,"CONFLIT ZONE","OK"),IF(COUNTIFS('Planning_zones'!$A$5:$A$154,"&lt;&gt;",'Planning_zones'!$A$5:$A$154,"&lt;&gt;"&amp;$A143,'Planning_zones'!$B$5:$B$154,$B143,'Planning_zones'!$K$5:$K$154,"&lt;&gt;Annulé",'Planning_zones'!$M$5:$M$154,"Oui",'Planning_zones'!$G$5:$G$154,"&lt;="&amp;$H143,'Planning_zones'!$H$5:$H$154,"&gt;="&amp;$G143)&gt;0,"CONFLIT ZONE","OK")),"ZONE INTROUVABLE"))))</f>
        <v/>
      </c>
      <c r="R143" s="25">
        <f>IF($A143="","",IF(OR($F143="",$G143="",$H143=""),"",IF($K143="Annulé","OK",IF(SUMPRODUCT(('Planning_zones'!$A$5:$A$154&lt;&gt;"")*('Planning_zones'!$A$5:$A$154&lt;&gt;$A143)*('Planning_zones'!$F$5:$F$154=$F143)*('Planning_zones'!$K$5:$K$154&lt;&gt;"Annulé")*('Planning_zones'!$G$5:$G$154&lt;&gt;"")*('Planning_zones'!$H$5:$H$154&lt;&gt;"")*('Planning_zones'!$G$5:$G$154&lt;=$H143)*('Planning_zones'!$H$5:$H$154&gt;=$G143))&gt;0,"ÉQUIPE DÉJÀ MOBILISÉE","OK"))))</f>
        <v/>
      </c>
      <c r="S143" s="25">
        <f>IF($A143="","",IF($N143="","",IFERROR(IF(_xlfn.XLOOKUP($N143,'Planning_zones'!$A$5:$A$154,'Planning_zones'!$H$5:$H$154)&lt;$G143,"OK","PRÉDÉCESSEUR NON TERMINÉ"),"PRÉDÉCESSEUR INTROUVABLE")))</f>
        <v/>
      </c>
      <c r="T143" s="25">
        <f>IF($A143="","",IF(OR($B143="",$G143="",$H143=""),"",IFERROR(IF(AND($G143&gt;=_xlfn.XLOOKUP($B143,'Paramètres'!$A$8:$A$107,'Paramètres'!$D$8:$D$107),$H143&lt;=_xlfn.XLOOKUP($B143,'Paramètres'!$A$8:$A$107,'Paramètres'!$E$8:$E$107)),"OK","HORS DISPONIBILITÉ"),"ZONE INTROUVABLE")))</f>
        <v/>
      </c>
      <c r="U143" s="19" t="n"/>
    </row>
    <row r="144" ht="22" customHeight="1">
      <c r="A144" s="18" t="n"/>
      <c r="B144" s="18" t="n"/>
      <c r="C144" s="20" t="n"/>
      <c r="D144" s="19" t="n"/>
      <c r="E144" s="18" t="n"/>
      <c r="F144" s="18" t="n"/>
      <c r="G144" s="21" t="n"/>
      <c r="H144" s="21" t="n"/>
      <c r="I144" s="22">
        <f>IF($A144="","",IF(OR($G144="",$H144=""),"",IFERROR(NETWORKDAYS($G144,$H144,'Paramètres'!$P$8:$P$107),"")))</f>
        <v/>
      </c>
      <c r="J144" s="23" t="n"/>
      <c r="K144" s="20" t="n"/>
      <c r="L144" s="20" t="n"/>
      <c r="M144" s="20" t="n"/>
      <c r="N144" s="18" t="n"/>
      <c r="O144" s="24">
        <f>IF($A144="","",IF(OR($B144="",$C144=""),"",MAX(IFERROR(_xlfn.XLOOKUP($B144,'Paramètres'!$A$8:$A$107,'Paramètres'!$D$8:$D$107),0),IFERROR(_xlfn.MAXIFS('Planning_zones'!$H$5:$H$154,'Planning_zones'!$B$5:$B$154,$B144,'Planning_zones'!$C$5:$C$154,"&lt;"&amp;$C144,'Planning_zones'!$K$5:$K$154,"&lt;&gt;Annulé")+1,0))))</f>
        <v/>
      </c>
      <c r="P144" s="25">
        <f>IF($A144="","",IF(OR($G144="",$H144=""),"INCOMPLET",IF($H144&lt;$G144,"DATES INVALIDES","OK")))</f>
        <v/>
      </c>
      <c r="Q144" s="25">
        <f>IF($A144="","",IF(OR($B144="",$G144="",$H144=""),"",IF($K144="Annulé","OK",IFERROR(IF(OR($M144="Oui",_xlfn.XLOOKUP($B144,'Paramètres'!$A$8:$A$107,'Paramètres'!$F$8:$F$107)="Non"),IF(COUNTIFS('Planning_zones'!$A$5:$A$154,"&lt;&gt;",'Planning_zones'!$A$5:$A$154,"&lt;&gt;"&amp;$A144,'Planning_zones'!$B$5:$B$154,$B144,'Planning_zones'!$K$5:$K$154,"&lt;&gt;Annulé",'Planning_zones'!$G$5:$G$154,"&lt;="&amp;$H144,'Planning_zones'!$H$5:$H$154,"&gt;="&amp;$G144)&gt;0,"CONFLIT ZONE","OK"),IF(COUNTIFS('Planning_zones'!$A$5:$A$154,"&lt;&gt;",'Planning_zones'!$A$5:$A$154,"&lt;&gt;"&amp;$A144,'Planning_zones'!$B$5:$B$154,$B144,'Planning_zones'!$K$5:$K$154,"&lt;&gt;Annulé",'Planning_zones'!$M$5:$M$154,"Oui",'Planning_zones'!$G$5:$G$154,"&lt;="&amp;$H144,'Planning_zones'!$H$5:$H$154,"&gt;="&amp;$G144)&gt;0,"CONFLIT ZONE","OK")),"ZONE INTROUVABLE"))))</f>
        <v/>
      </c>
      <c r="R144" s="25">
        <f>IF($A144="","",IF(OR($F144="",$G144="",$H144=""),"",IF($K144="Annulé","OK",IF(SUMPRODUCT(('Planning_zones'!$A$5:$A$154&lt;&gt;"")*('Planning_zones'!$A$5:$A$154&lt;&gt;$A144)*('Planning_zones'!$F$5:$F$154=$F144)*('Planning_zones'!$K$5:$K$154&lt;&gt;"Annulé")*('Planning_zones'!$G$5:$G$154&lt;&gt;"")*('Planning_zones'!$H$5:$H$154&lt;&gt;"")*('Planning_zones'!$G$5:$G$154&lt;=$H144)*('Planning_zones'!$H$5:$H$154&gt;=$G144))&gt;0,"ÉQUIPE DÉJÀ MOBILISÉE","OK"))))</f>
        <v/>
      </c>
      <c r="S144" s="25">
        <f>IF($A144="","",IF($N144="","",IFERROR(IF(_xlfn.XLOOKUP($N144,'Planning_zones'!$A$5:$A$154,'Planning_zones'!$H$5:$H$154)&lt;$G144,"OK","PRÉDÉCESSEUR NON TERMINÉ"),"PRÉDÉCESSEUR INTROUVABLE")))</f>
        <v/>
      </c>
      <c r="T144" s="25">
        <f>IF($A144="","",IF(OR($B144="",$G144="",$H144=""),"",IFERROR(IF(AND($G144&gt;=_xlfn.XLOOKUP($B144,'Paramètres'!$A$8:$A$107,'Paramètres'!$D$8:$D$107),$H144&lt;=_xlfn.XLOOKUP($B144,'Paramètres'!$A$8:$A$107,'Paramètres'!$E$8:$E$107)),"OK","HORS DISPONIBILITÉ"),"ZONE INTROUVABLE")))</f>
        <v/>
      </c>
      <c r="U144" s="19" t="n"/>
    </row>
    <row r="145" ht="22" customHeight="1">
      <c r="A145" s="18" t="n"/>
      <c r="B145" s="18" t="n"/>
      <c r="C145" s="20" t="n"/>
      <c r="D145" s="19" t="n"/>
      <c r="E145" s="18" t="n"/>
      <c r="F145" s="18" t="n"/>
      <c r="G145" s="21" t="n"/>
      <c r="H145" s="21" t="n"/>
      <c r="I145" s="22">
        <f>IF($A145="","",IF(OR($G145="",$H145=""),"",IFERROR(NETWORKDAYS($G145,$H145,'Paramètres'!$P$8:$P$107),"")))</f>
        <v/>
      </c>
      <c r="J145" s="23" t="n"/>
      <c r="K145" s="20" t="n"/>
      <c r="L145" s="20" t="n"/>
      <c r="M145" s="20" t="n"/>
      <c r="N145" s="18" t="n"/>
      <c r="O145" s="24">
        <f>IF($A145="","",IF(OR($B145="",$C145=""),"",MAX(IFERROR(_xlfn.XLOOKUP($B145,'Paramètres'!$A$8:$A$107,'Paramètres'!$D$8:$D$107),0),IFERROR(_xlfn.MAXIFS('Planning_zones'!$H$5:$H$154,'Planning_zones'!$B$5:$B$154,$B145,'Planning_zones'!$C$5:$C$154,"&lt;"&amp;$C145,'Planning_zones'!$K$5:$K$154,"&lt;&gt;Annulé")+1,0))))</f>
        <v/>
      </c>
      <c r="P145" s="25">
        <f>IF($A145="","",IF(OR($G145="",$H145=""),"INCOMPLET",IF($H145&lt;$G145,"DATES INVALIDES","OK")))</f>
        <v/>
      </c>
      <c r="Q145" s="25">
        <f>IF($A145="","",IF(OR($B145="",$G145="",$H145=""),"",IF($K145="Annulé","OK",IFERROR(IF(OR($M145="Oui",_xlfn.XLOOKUP($B145,'Paramètres'!$A$8:$A$107,'Paramètres'!$F$8:$F$107)="Non"),IF(COUNTIFS('Planning_zones'!$A$5:$A$154,"&lt;&gt;",'Planning_zones'!$A$5:$A$154,"&lt;&gt;"&amp;$A145,'Planning_zones'!$B$5:$B$154,$B145,'Planning_zones'!$K$5:$K$154,"&lt;&gt;Annulé",'Planning_zones'!$G$5:$G$154,"&lt;="&amp;$H145,'Planning_zones'!$H$5:$H$154,"&gt;="&amp;$G145)&gt;0,"CONFLIT ZONE","OK"),IF(COUNTIFS('Planning_zones'!$A$5:$A$154,"&lt;&gt;",'Planning_zones'!$A$5:$A$154,"&lt;&gt;"&amp;$A145,'Planning_zones'!$B$5:$B$154,$B145,'Planning_zones'!$K$5:$K$154,"&lt;&gt;Annulé",'Planning_zones'!$M$5:$M$154,"Oui",'Planning_zones'!$G$5:$G$154,"&lt;="&amp;$H145,'Planning_zones'!$H$5:$H$154,"&gt;="&amp;$G145)&gt;0,"CONFLIT ZONE","OK")),"ZONE INTROUVABLE"))))</f>
        <v/>
      </c>
      <c r="R145" s="25">
        <f>IF($A145="","",IF(OR($F145="",$G145="",$H145=""),"",IF($K145="Annulé","OK",IF(SUMPRODUCT(('Planning_zones'!$A$5:$A$154&lt;&gt;"")*('Planning_zones'!$A$5:$A$154&lt;&gt;$A145)*('Planning_zones'!$F$5:$F$154=$F145)*('Planning_zones'!$K$5:$K$154&lt;&gt;"Annulé")*('Planning_zones'!$G$5:$G$154&lt;&gt;"")*('Planning_zones'!$H$5:$H$154&lt;&gt;"")*('Planning_zones'!$G$5:$G$154&lt;=$H145)*('Planning_zones'!$H$5:$H$154&gt;=$G145))&gt;0,"ÉQUIPE DÉJÀ MOBILISÉE","OK"))))</f>
        <v/>
      </c>
      <c r="S145" s="25">
        <f>IF($A145="","",IF($N145="","",IFERROR(IF(_xlfn.XLOOKUP($N145,'Planning_zones'!$A$5:$A$154,'Planning_zones'!$H$5:$H$154)&lt;$G145,"OK","PRÉDÉCESSEUR NON TERMINÉ"),"PRÉDÉCESSEUR INTROUVABLE")))</f>
        <v/>
      </c>
      <c r="T145" s="25">
        <f>IF($A145="","",IF(OR($B145="",$G145="",$H145=""),"",IFERROR(IF(AND($G145&gt;=_xlfn.XLOOKUP($B145,'Paramètres'!$A$8:$A$107,'Paramètres'!$D$8:$D$107),$H145&lt;=_xlfn.XLOOKUP($B145,'Paramètres'!$A$8:$A$107,'Paramètres'!$E$8:$E$107)),"OK","HORS DISPONIBILITÉ"),"ZONE INTROUVABLE")))</f>
        <v/>
      </c>
      <c r="U145" s="19" t="n"/>
    </row>
    <row r="146" ht="22" customHeight="1">
      <c r="A146" s="18" t="n"/>
      <c r="B146" s="18" t="n"/>
      <c r="C146" s="20" t="n"/>
      <c r="D146" s="19" t="n"/>
      <c r="E146" s="18" t="n"/>
      <c r="F146" s="18" t="n"/>
      <c r="G146" s="21" t="n"/>
      <c r="H146" s="21" t="n"/>
      <c r="I146" s="22">
        <f>IF($A146="","",IF(OR($G146="",$H146=""),"",IFERROR(NETWORKDAYS($G146,$H146,'Paramètres'!$P$8:$P$107),"")))</f>
        <v/>
      </c>
      <c r="J146" s="23" t="n"/>
      <c r="K146" s="20" t="n"/>
      <c r="L146" s="20" t="n"/>
      <c r="M146" s="20" t="n"/>
      <c r="N146" s="18" t="n"/>
      <c r="O146" s="24">
        <f>IF($A146="","",IF(OR($B146="",$C146=""),"",MAX(IFERROR(_xlfn.XLOOKUP($B146,'Paramètres'!$A$8:$A$107,'Paramètres'!$D$8:$D$107),0),IFERROR(_xlfn.MAXIFS('Planning_zones'!$H$5:$H$154,'Planning_zones'!$B$5:$B$154,$B146,'Planning_zones'!$C$5:$C$154,"&lt;"&amp;$C146,'Planning_zones'!$K$5:$K$154,"&lt;&gt;Annulé")+1,0))))</f>
        <v/>
      </c>
      <c r="P146" s="25">
        <f>IF($A146="","",IF(OR($G146="",$H146=""),"INCOMPLET",IF($H146&lt;$G146,"DATES INVALIDES","OK")))</f>
        <v/>
      </c>
      <c r="Q146" s="25">
        <f>IF($A146="","",IF(OR($B146="",$G146="",$H146=""),"",IF($K146="Annulé","OK",IFERROR(IF(OR($M146="Oui",_xlfn.XLOOKUP($B146,'Paramètres'!$A$8:$A$107,'Paramètres'!$F$8:$F$107)="Non"),IF(COUNTIFS('Planning_zones'!$A$5:$A$154,"&lt;&gt;",'Planning_zones'!$A$5:$A$154,"&lt;&gt;"&amp;$A146,'Planning_zones'!$B$5:$B$154,$B146,'Planning_zones'!$K$5:$K$154,"&lt;&gt;Annulé",'Planning_zones'!$G$5:$G$154,"&lt;="&amp;$H146,'Planning_zones'!$H$5:$H$154,"&gt;="&amp;$G146)&gt;0,"CONFLIT ZONE","OK"),IF(COUNTIFS('Planning_zones'!$A$5:$A$154,"&lt;&gt;",'Planning_zones'!$A$5:$A$154,"&lt;&gt;"&amp;$A146,'Planning_zones'!$B$5:$B$154,$B146,'Planning_zones'!$K$5:$K$154,"&lt;&gt;Annulé",'Planning_zones'!$M$5:$M$154,"Oui",'Planning_zones'!$G$5:$G$154,"&lt;="&amp;$H146,'Planning_zones'!$H$5:$H$154,"&gt;="&amp;$G146)&gt;0,"CONFLIT ZONE","OK")),"ZONE INTROUVABLE"))))</f>
        <v/>
      </c>
      <c r="R146" s="25">
        <f>IF($A146="","",IF(OR($F146="",$G146="",$H146=""),"",IF($K146="Annulé","OK",IF(SUMPRODUCT(('Planning_zones'!$A$5:$A$154&lt;&gt;"")*('Planning_zones'!$A$5:$A$154&lt;&gt;$A146)*('Planning_zones'!$F$5:$F$154=$F146)*('Planning_zones'!$K$5:$K$154&lt;&gt;"Annulé")*('Planning_zones'!$G$5:$G$154&lt;&gt;"")*('Planning_zones'!$H$5:$H$154&lt;&gt;"")*('Planning_zones'!$G$5:$G$154&lt;=$H146)*('Planning_zones'!$H$5:$H$154&gt;=$G146))&gt;0,"ÉQUIPE DÉJÀ MOBILISÉE","OK"))))</f>
        <v/>
      </c>
      <c r="S146" s="25">
        <f>IF($A146="","",IF($N146="","",IFERROR(IF(_xlfn.XLOOKUP($N146,'Planning_zones'!$A$5:$A$154,'Planning_zones'!$H$5:$H$154)&lt;$G146,"OK","PRÉDÉCESSEUR NON TERMINÉ"),"PRÉDÉCESSEUR INTROUVABLE")))</f>
        <v/>
      </c>
      <c r="T146" s="25">
        <f>IF($A146="","",IF(OR($B146="",$G146="",$H146=""),"",IFERROR(IF(AND($G146&gt;=_xlfn.XLOOKUP($B146,'Paramètres'!$A$8:$A$107,'Paramètres'!$D$8:$D$107),$H146&lt;=_xlfn.XLOOKUP($B146,'Paramètres'!$A$8:$A$107,'Paramètres'!$E$8:$E$107)),"OK","HORS DISPONIBILITÉ"),"ZONE INTROUVABLE")))</f>
        <v/>
      </c>
      <c r="U146" s="19" t="n"/>
    </row>
    <row r="147" ht="22" customHeight="1">
      <c r="A147" s="18" t="n"/>
      <c r="B147" s="18" t="n"/>
      <c r="C147" s="20" t="n"/>
      <c r="D147" s="19" t="n"/>
      <c r="E147" s="18" t="n"/>
      <c r="F147" s="18" t="n"/>
      <c r="G147" s="21" t="n"/>
      <c r="H147" s="21" t="n"/>
      <c r="I147" s="22">
        <f>IF($A147="","",IF(OR($G147="",$H147=""),"",IFERROR(NETWORKDAYS($G147,$H147,'Paramètres'!$P$8:$P$107),"")))</f>
        <v/>
      </c>
      <c r="J147" s="23" t="n"/>
      <c r="K147" s="20" t="n"/>
      <c r="L147" s="20" t="n"/>
      <c r="M147" s="20" t="n"/>
      <c r="N147" s="18" t="n"/>
      <c r="O147" s="24">
        <f>IF($A147="","",IF(OR($B147="",$C147=""),"",MAX(IFERROR(_xlfn.XLOOKUP($B147,'Paramètres'!$A$8:$A$107,'Paramètres'!$D$8:$D$107),0),IFERROR(_xlfn.MAXIFS('Planning_zones'!$H$5:$H$154,'Planning_zones'!$B$5:$B$154,$B147,'Planning_zones'!$C$5:$C$154,"&lt;"&amp;$C147,'Planning_zones'!$K$5:$K$154,"&lt;&gt;Annulé")+1,0))))</f>
        <v/>
      </c>
      <c r="P147" s="25">
        <f>IF($A147="","",IF(OR($G147="",$H147=""),"INCOMPLET",IF($H147&lt;$G147,"DATES INVALIDES","OK")))</f>
        <v/>
      </c>
      <c r="Q147" s="25">
        <f>IF($A147="","",IF(OR($B147="",$G147="",$H147=""),"",IF($K147="Annulé","OK",IFERROR(IF(OR($M147="Oui",_xlfn.XLOOKUP($B147,'Paramètres'!$A$8:$A$107,'Paramètres'!$F$8:$F$107)="Non"),IF(COUNTIFS('Planning_zones'!$A$5:$A$154,"&lt;&gt;",'Planning_zones'!$A$5:$A$154,"&lt;&gt;"&amp;$A147,'Planning_zones'!$B$5:$B$154,$B147,'Planning_zones'!$K$5:$K$154,"&lt;&gt;Annulé",'Planning_zones'!$G$5:$G$154,"&lt;="&amp;$H147,'Planning_zones'!$H$5:$H$154,"&gt;="&amp;$G147)&gt;0,"CONFLIT ZONE","OK"),IF(COUNTIFS('Planning_zones'!$A$5:$A$154,"&lt;&gt;",'Planning_zones'!$A$5:$A$154,"&lt;&gt;"&amp;$A147,'Planning_zones'!$B$5:$B$154,$B147,'Planning_zones'!$K$5:$K$154,"&lt;&gt;Annulé",'Planning_zones'!$M$5:$M$154,"Oui",'Planning_zones'!$G$5:$G$154,"&lt;="&amp;$H147,'Planning_zones'!$H$5:$H$154,"&gt;="&amp;$G147)&gt;0,"CONFLIT ZONE","OK")),"ZONE INTROUVABLE"))))</f>
        <v/>
      </c>
      <c r="R147" s="25">
        <f>IF($A147="","",IF(OR($F147="",$G147="",$H147=""),"",IF($K147="Annulé","OK",IF(SUMPRODUCT(('Planning_zones'!$A$5:$A$154&lt;&gt;"")*('Planning_zones'!$A$5:$A$154&lt;&gt;$A147)*('Planning_zones'!$F$5:$F$154=$F147)*('Planning_zones'!$K$5:$K$154&lt;&gt;"Annulé")*('Planning_zones'!$G$5:$G$154&lt;&gt;"")*('Planning_zones'!$H$5:$H$154&lt;&gt;"")*('Planning_zones'!$G$5:$G$154&lt;=$H147)*('Planning_zones'!$H$5:$H$154&gt;=$G147))&gt;0,"ÉQUIPE DÉJÀ MOBILISÉE","OK"))))</f>
        <v/>
      </c>
      <c r="S147" s="25">
        <f>IF($A147="","",IF($N147="","",IFERROR(IF(_xlfn.XLOOKUP($N147,'Planning_zones'!$A$5:$A$154,'Planning_zones'!$H$5:$H$154)&lt;$G147,"OK","PRÉDÉCESSEUR NON TERMINÉ"),"PRÉDÉCESSEUR INTROUVABLE")))</f>
        <v/>
      </c>
      <c r="T147" s="25">
        <f>IF($A147="","",IF(OR($B147="",$G147="",$H147=""),"",IFERROR(IF(AND($G147&gt;=_xlfn.XLOOKUP($B147,'Paramètres'!$A$8:$A$107,'Paramètres'!$D$8:$D$107),$H147&lt;=_xlfn.XLOOKUP($B147,'Paramètres'!$A$8:$A$107,'Paramètres'!$E$8:$E$107)),"OK","HORS DISPONIBILITÉ"),"ZONE INTROUVABLE")))</f>
        <v/>
      </c>
      <c r="U147" s="19" t="n"/>
    </row>
    <row r="148" ht="22" customHeight="1">
      <c r="A148" s="18" t="n"/>
      <c r="B148" s="18" t="n"/>
      <c r="C148" s="20" t="n"/>
      <c r="D148" s="19" t="n"/>
      <c r="E148" s="18" t="n"/>
      <c r="F148" s="18" t="n"/>
      <c r="G148" s="21" t="n"/>
      <c r="H148" s="21" t="n"/>
      <c r="I148" s="22">
        <f>IF($A148="","",IF(OR($G148="",$H148=""),"",IFERROR(NETWORKDAYS($G148,$H148,'Paramètres'!$P$8:$P$107),"")))</f>
        <v/>
      </c>
      <c r="J148" s="23" t="n"/>
      <c r="K148" s="20" t="n"/>
      <c r="L148" s="20" t="n"/>
      <c r="M148" s="20" t="n"/>
      <c r="N148" s="18" t="n"/>
      <c r="O148" s="24">
        <f>IF($A148="","",IF(OR($B148="",$C148=""),"",MAX(IFERROR(_xlfn.XLOOKUP($B148,'Paramètres'!$A$8:$A$107,'Paramètres'!$D$8:$D$107),0),IFERROR(_xlfn.MAXIFS('Planning_zones'!$H$5:$H$154,'Planning_zones'!$B$5:$B$154,$B148,'Planning_zones'!$C$5:$C$154,"&lt;"&amp;$C148,'Planning_zones'!$K$5:$K$154,"&lt;&gt;Annulé")+1,0))))</f>
        <v/>
      </c>
      <c r="P148" s="25">
        <f>IF($A148="","",IF(OR($G148="",$H148=""),"INCOMPLET",IF($H148&lt;$G148,"DATES INVALIDES","OK")))</f>
        <v/>
      </c>
      <c r="Q148" s="25">
        <f>IF($A148="","",IF(OR($B148="",$G148="",$H148=""),"",IF($K148="Annulé","OK",IFERROR(IF(OR($M148="Oui",_xlfn.XLOOKUP($B148,'Paramètres'!$A$8:$A$107,'Paramètres'!$F$8:$F$107)="Non"),IF(COUNTIFS('Planning_zones'!$A$5:$A$154,"&lt;&gt;",'Planning_zones'!$A$5:$A$154,"&lt;&gt;"&amp;$A148,'Planning_zones'!$B$5:$B$154,$B148,'Planning_zones'!$K$5:$K$154,"&lt;&gt;Annulé",'Planning_zones'!$G$5:$G$154,"&lt;="&amp;$H148,'Planning_zones'!$H$5:$H$154,"&gt;="&amp;$G148)&gt;0,"CONFLIT ZONE","OK"),IF(COUNTIFS('Planning_zones'!$A$5:$A$154,"&lt;&gt;",'Planning_zones'!$A$5:$A$154,"&lt;&gt;"&amp;$A148,'Planning_zones'!$B$5:$B$154,$B148,'Planning_zones'!$K$5:$K$154,"&lt;&gt;Annulé",'Planning_zones'!$M$5:$M$154,"Oui",'Planning_zones'!$G$5:$G$154,"&lt;="&amp;$H148,'Planning_zones'!$H$5:$H$154,"&gt;="&amp;$G148)&gt;0,"CONFLIT ZONE","OK")),"ZONE INTROUVABLE"))))</f>
        <v/>
      </c>
      <c r="R148" s="25">
        <f>IF($A148="","",IF(OR($F148="",$G148="",$H148=""),"",IF($K148="Annulé","OK",IF(SUMPRODUCT(('Planning_zones'!$A$5:$A$154&lt;&gt;"")*('Planning_zones'!$A$5:$A$154&lt;&gt;$A148)*('Planning_zones'!$F$5:$F$154=$F148)*('Planning_zones'!$K$5:$K$154&lt;&gt;"Annulé")*('Planning_zones'!$G$5:$G$154&lt;&gt;"")*('Planning_zones'!$H$5:$H$154&lt;&gt;"")*('Planning_zones'!$G$5:$G$154&lt;=$H148)*('Planning_zones'!$H$5:$H$154&gt;=$G148))&gt;0,"ÉQUIPE DÉJÀ MOBILISÉE","OK"))))</f>
        <v/>
      </c>
      <c r="S148" s="25">
        <f>IF($A148="","",IF($N148="","",IFERROR(IF(_xlfn.XLOOKUP($N148,'Planning_zones'!$A$5:$A$154,'Planning_zones'!$H$5:$H$154)&lt;$G148,"OK","PRÉDÉCESSEUR NON TERMINÉ"),"PRÉDÉCESSEUR INTROUVABLE")))</f>
        <v/>
      </c>
      <c r="T148" s="25">
        <f>IF($A148="","",IF(OR($B148="",$G148="",$H148=""),"",IFERROR(IF(AND($G148&gt;=_xlfn.XLOOKUP($B148,'Paramètres'!$A$8:$A$107,'Paramètres'!$D$8:$D$107),$H148&lt;=_xlfn.XLOOKUP($B148,'Paramètres'!$A$8:$A$107,'Paramètres'!$E$8:$E$107)),"OK","HORS DISPONIBILITÉ"),"ZONE INTROUVABLE")))</f>
        <v/>
      </c>
      <c r="U148" s="19" t="n"/>
    </row>
    <row r="149" ht="22" customHeight="1">
      <c r="A149" s="18" t="n"/>
      <c r="B149" s="18" t="n"/>
      <c r="C149" s="20" t="n"/>
      <c r="D149" s="19" t="n"/>
      <c r="E149" s="18" t="n"/>
      <c r="F149" s="18" t="n"/>
      <c r="G149" s="21" t="n"/>
      <c r="H149" s="21" t="n"/>
      <c r="I149" s="22">
        <f>IF($A149="","",IF(OR($G149="",$H149=""),"",IFERROR(NETWORKDAYS($G149,$H149,'Paramètres'!$P$8:$P$107),"")))</f>
        <v/>
      </c>
      <c r="J149" s="23" t="n"/>
      <c r="K149" s="20" t="n"/>
      <c r="L149" s="20" t="n"/>
      <c r="M149" s="20" t="n"/>
      <c r="N149" s="18" t="n"/>
      <c r="O149" s="24">
        <f>IF($A149="","",IF(OR($B149="",$C149=""),"",MAX(IFERROR(_xlfn.XLOOKUP($B149,'Paramètres'!$A$8:$A$107,'Paramètres'!$D$8:$D$107),0),IFERROR(_xlfn.MAXIFS('Planning_zones'!$H$5:$H$154,'Planning_zones'!$B$5:$B$154,$B149,'Planning_zones'!$C$5:$C$154,"&lt;"&amp;$C149,'Planning_zones'!$K$5:$K$154,"&lt;&gt;Annulé")+1,0))))</f>
        <v/>
      </c>
      <c r="P149" s="25">
        <f>IF($A149="","",IF(OR($G149="",$H149=""),"INCOMPLET",IF($H149&lt;$G149,"DATES INVALIDES","OK")))</f>
        <v/>
      </c>
      <c r="Q149" s="25">
        <f>IF($A149="","",IF(OR($B149="",$G149="",$H149=""),"",IF($K149="Annulé","OK",IFERROR(IF(OR($M149="Oui",_xlfn.XLOOKUP($B149,'Paramètres'!$A$8:$A$107,'Paramètres'!$F$8:$F$107)="Non"),IF(COUNTIFS('Planning_zones'!$A$5:$A$154,"&lt;&gt;",'Planning_zones'!$A$5:$A$154,"&lt;&gt;"&amp;$A149,'Planning_zones'!$B$5:$B$154,$B149,'Planning_zones'!$K$5:$K$154,"&lt;&gt;Annulé",'Planning_zones'!$G$5:$G$154,"&lt;="&amp;$H149,'Planning_zones'!$H$5:$H$154,"&gt;="&amp;$G149)&gt;0,"CONFLIT ZONE","OK"),IF(COUNTIFS('Planning_zones'!$A$5:$A$154,"&lt;&gt;",'Planning_zones'!$A$5:$A$154,"&lt;&gt;"&amp;$A149,'Planning_zones'!$B$5:$B$154,$B149,'Planning_zones'!$K$5:$K$154,"&lt;&gt;Annulé",'Planning_zones'!$M$5:$M$154,"Oui",'Planning_zones'!$G$5:$G$154,"&lt;="&amp;$H149,'Planning_zones'!$H$5:$H$154,"&gt;="&amp;$G149)&gt;0,"CONFLIT ZONE","OK")),"ZONE INTROUVABLE"))))</f>
        <v/>
      </c>
      <c r="R149" s="25">
        <f>IF($A149="","",IF(OR($F149="",$G149="",$H149=""),"",IF($K149="Annulé","OK",IF(SUMPRODUCT(('Planning_zones'!$A$5:$A$154&lt;&gt;"")*('Planning_zones'!$A$5:$A$154&lt;&gt;$A149)*('Planning_zones'!$F$5:$F$154=$F149)*('Planning_zones'!$K$5:$K$154&lt;&gt;"Annulé")*('Planning_zones'!$G$5:$G$154&lt;&gt;"")*('Planning_zones'!$H$5:$H$154&lt;&gt;"")*('Planning_zones'!$G$5:$G$154&lt;=$H149)*('Planning_zones'!$H$5:$H$154&gt;=$G149))&gt;0,"ÉQUIPE DÉJÀ MOBILISÉE","OK"))))</f>
        <v/>
      </c>
      <c r="S149" s="25">
        <f>IF($A149="","",IF($N149="","",IFERROR(IF(_xlfn.XLOOKUP($N149,'Planning_zones'!$A$5:$A$154,'Planning_zones'!$H$5:$H$154)&lt;$G149,"OK","PRÉDÉCESSEUR NON TERMINÉ"),"PRÉDÉCESSEUR INTROUVABLE")))</f>
        <v/>
      </c>
      <c r="T149" s="25">
        <f>IF($A149="","",IF(OR($B149="",$G149="",$H149=""),"",IFERROR(IF(AND($G149&gt;=_xlfn.XLOOKUP($B149,'Paramètres'!$A$8:$A$107,'Paramètres'!$D$8:$D$107),$H149&lt;=_xlfn.XLOOKUP($B149,'Paramètres'!$A$8:$A$107,'Paramètres'!$E$8:$E$107)),"OK","HORS DISPONIBILITÉ"),"ZONE INTROUVABLE")))</f>
        <v/>
      </c>
      <c r="U149" s="19" t="n"/>
    </row>
    <row r="150" ht="22" customHeight="1">
      <c r="A150" s="18" t="n"/>
      <c r="B150" s="18" t="n"/>
      <c r="C150" s="20" t="n"/>
      <c r="D150" s="19" t="n"/>
      <c r="E150" s="18" t="n"/>
      <c r="F150" s="18" t="n"/>
      <c r="G150" s="21" t="n"/>
      <c r="H150" s="21" t="n"/>
      <c r="I150" s="22">
        <f>IF($A150="","",IF(OR($G150="",$H150=""),"",IFERROR(NETWORKDAYS($G150,$H150,'Paramètres'!$P$8:$P$107),"")))</f>
        <v/>
      </c>
      <c r="J150" s="23" t="n"/>
      <c r="K150" s="20" t="n"/>
      <c r="L150" s="20" t="n"/>
      <c r="M150" s="20" t="n"/>
      <c r="N150" s="18" t="n"/>
      <c r="O150" s="24">
        <f>IF($A150="","",IF(OR($B150="",$C150=""),"",MAX(IFERROR(_xlfn.XLOOKUP($B150,'Paramètres'!$A$8:$A$107,'Paramètres'!$D$8:$D$107),0),IFERROR(_xlfn.MAXIFS('Planning_zones'!$H$5:$H$154,'Planning_zones'!$B$5:$B$154,$B150,'Planning_zones'!$C$5:$C$154,"&lt;"&amp;$C150,'Planning_zones'!$K$5:$K$154,"&lt;&gt;Annulé")+1,0))))</f>
        <v/>
      </c>
      <c r="P150" s="25">
        <f>IF($A150="","",IF(OR($G150="",$H150=""),"INCOMPLET",IF($H150&lt;$G150,"DATES INVALIDES","OK")))</f>
        <v/>
      </c>
      <c r="Q150" s="25">
        <f>IF($A150="","",IF(OR($B150="",$G150="",$H150=""),"",IF($K150="Annulé","OK",IFERROR(IF(OR($M150="Oui",_xlfn.XLOOKUP($B150,'Paramètres'!$A$8:$A$107,'Paramètres'!$F$8:$F$107)="Non"),IF(COUNTIFS('Planning_zones'!$A$5:$A$154,"&lt;&gt;",'Planning_zones'!$A$5:$A$154,"&lt;&gt;"&amp;$A150,'Planning_zones'!$B$5:$B$154,$B150,'Planning_zones'!$K$5:$K$154,"&lt;&gt;Annulé",'Planning_zones'!$G$5:$G$154,"&lt;="&amp;$H150,'Planning_zones'!$H$5:$H$154,"&gt;="&amp;$G150)&gt;0,"CONFLIT ZONE","OK"),IF(COUNTIFS('Planning_zones'!$A$5:$A$154,"&lt;&gt;",'Planning_zones'!$A$5:$A$154,"&lt;&gt;"&amp;$A150,'Planning_zones'!$B$5:$B$154,$B150,'Planning_zones'!$K$5:$K$154,"&lt;&gt;Annulé",'Planning_zones'!$M$5:$M$154,"Oui",'Planning_zones'!$G$5:$G$154,"&lt;="&amp;$H150,'Planning_zones'!$H$5:$H$154,"&gt;="&amp;$G150)&gt;0,"CONFLIT ZONE","OK")),"ZONE INTROUVABLE"))))</f>
        <v/>
      </c>
      <c r="R150" s="25">
        <f>IF($A150="","",IF(OR($F150="",$G150="",$H150=""),"",IF($K150="Annulé","OK",IF(SUMPRODUCT(('Planning_zones'!$A$5:$A$154&lt;&gt;"")*('Planning_zones'!$A$5:$A$154&lt;&gt;$A150)*('Planning_zones'!$F$5:$F$154=$F150)*('Planning_zones'!$K$5:$K$154&lt;&gt;"Annulé")*('Planning_zones'!$G$5:$G$154&lt;&gt;"")*('Planning_zones'!$H$5:$H$154&lt;&gt;"")*('Planning_zones'!$G$5:$G$154&lt;=$H150)*('Planning_zones'!$H$5:$H$154&gt;=$G150))&gt;0,"ÉQUIPE DÉJÀ MOBILISÉE","OK"))))</f>
        <v/>
      </c>
      <c r="S150" s="25">
        <f>IF($A150="","",IF($N150="","",IFERROR(IF(_xlfn.XLOOKUP($N150,'Planning_zones'!$A$5:$A$154,'Planning_zones'!$H$5:$H$154)&lt;$G150,"OK","PRÉDÉCESSEUR NON TERMINÉ"),"PRÉDÉCESSEUR INTROUVABLE")))</f>
        <v/>
      </c>
      <c r="T150" s="25">
        <f>IF($A150="","",IF(OR($B150="",$G150="",$H150=""),"",IFERROR(IF(AND($G150&gt;=_xlfn.XLOOKUP($B150,'Paramètres'!$A$8:$A$107,'Paramètres'!$D$8:$D$107),$H150&lt;=_xlfn.XLOOKUP($B150,'Paramètres'!$A$8:$A$107,'Paramètres'!$E$8:$E$107)),"OK","HORS DISPONIBILITÉ"),"ZONE INTROUVABLE")))</f>
        <v/>
      </c>
      <c r="U150" s="19" t="n"/>
    </row>
    <row r="151" ht="22" customHeight="1">
      <c r="A151" s="18" t="n"/>
      <c r="B151" s="18" t="n"/>
      <c r="C151" s="20" t="n"/>
      <c r="D151" s="19" t="n"/>
      <c r="E151" s="18" t="n"/>
      <c r="F151" s="18" t="n"/>
      <c r="G151" s="21" t="n"/>
      <c r="H151" s="21" t="n"/>
      <c r="I151" s="22">
        <f>IF($A151="","",IF(OR($G151="",$H151=""),"",IFERROR(NETWORKDAYS($G151,$H151,'Paramètres'!$P$8:$P$107),"")))</f>
        <v/>
      </c>
      <c r="J151" s="23" t="n"/>
      <c r="K151" s="20" t="n"/>
      <c r="L151" s="20" t="n"/>
      <c r="M151" s="20" t="n"/>
      <c r="N151" s="18" t="n"/>
      <c r="O151" s="24">
        <f>IF($A151="","",IF(OR($B151="",$C151=""),"",MAX(IFERROR(_xlfn.XLOOKUP($B151,'Paramètres'!$A$8:$A$107,'Paramètres'!$D$8:$D$107),0),IFERROR(_xlfn.MAXIFS('Planning_zones'!$H$5:$H$154,'Planning_zones'!$B$5:$B$154,$B151,'Planning_zones'!$C$5:$C$154,"&lt;"&amp;$C151,'Planning_zones'!$K$5:$K$154,"&lt;&gt;Annulé")+1,0))))</f>
        <v/>
      </c>
      <c r="P151" s="25">
        <f>IF($A151="","",IF(OR($G151="",$H151=""),"INCOMPLET",IF($H151&lt;$G151,"DATES INVALIDES","OK")))</f>
        <v/>
      </c>
      <c r="Q151" s="25">
        <f>IF($A151="","",IF(OR($B151="",$G151="",$H151=""),"",IF($K151="Annulé","OK",IFERROR(IF(OR($M151="Oui",_xlfn.XLOOKUP($B151,'Paramètres'!$A$8:$A$107,'Paramètres'!$F$8:$F$107)="Non"),IF(COUNTIFS('Planning_zones'!$A$5:$A$154,"&lt;&gt;",'Planning_zones'!$A$5:$A$154,"&lt;&gt;"&amp;$A151,'Planning_zones'!$B$5:$B$154,$B151,'Planning_zones'!$K$5:$K$154,"&lt;&gt;Annulé",'Planning_zones'!$G$5:$G$154,"&lt;="&amp;$H151,'Planning_zones'!$H$5:$H$154,"&gt;="&amp;$G151)&gt;0,"CONFLIT ZONE","OK"),IF(COUNTIFS('Planning_zones'!$A$5:$A$154,"&lt;&gt;",'Planning_zones'!$A$5:$A$154,"&lt;&gt;"&amp;$A151,'Planning_zones'!$B$5:$B$154,$B151,'Planning_zones'!$K$5:$K$154,"&lt;&gt;Annulé",'Planning_zones'!$M$5:$M$154,"Oui",'Planning_zones'!$G$5:$G$154,"&lt;="&amp;$H151,'Planning_zones'!$H$5:$H$154,"&gt;="&amp;$G151)&gt;0,"CONFLIT ZONE","OK")),"ZONE INTROUVABLE"))))</f>
        <v/>
      </c>
      <c r="R151" s="25">
        <f>IF($A151="","",IF(OR($F151="",$G151="",$H151=""),"",IF($K151="Annulé","OK",IF(SUMPRODUCT(('Planning_zones'!$A$5:$A$154&lt;&gt;"")*('Planning_zones'!$A$5:$A$154&lt;&gt;$A151)*('Planning_zones'!$F$5:$F$154=$F151)*('Planning_zones'!$K$5:$K$154&lt;&gt;"Annulé")*('Planning_zones'!$G$5:$G$154&lt;&gt;"")*('Planning_zones'!$H$5:$H$154&lt;&gt;"")*('Planning_zones'!$G$5:$G$154&lt;=$H151)*('Planning_zones'!$H$5:$H$154&gt;=$G151))&gt;0,"ÉQUIPE DÉJÀ MOBILISÉE","OK"))))</f>
        <v/>
      </c>
      <c r="S151" s="25">
        <f>IF($A151="","",IF($N151="","",IFERROR(IF(_xlfn.XLOOKUP($N151,'Planning_zones'!$A$5:$A$154,'Planning_zones'!$H$5:$H$154)&lt;$G151,"OK","PRÉDÉCESSEUR NON TERMINÉ"),"PRÉDÉCESSEUR INTROUVABLE")))</f>
        <v/>
      </c>
      <c r="T151" s="25">
        <f>IF($A151="","",IF(OR($B151="",$G151="",$H151=""),"",IFERROR(IF(AND($G151&gt;=_xlfn.XLOOKUP($B151,'Paramètres'!$A$8:$A$107,'Paramètres'!$D$8:$D$107),$H151&lt;=_xlfn.XLOOKUP($B151,'Paramètres'!$A$8:$A$107,'Paramètres'!$E$8:$E$107)),"OK","HORS DISPONIBILITÉ"),"ZONE INTROUVABLE")))</f>
        <v/>
      </c>
      <c r="U151" s="19" t="n"/>
    </row>
    <row r="152" ht="22" customHeight="1">
      <c r="A152" s="18" t="n"/>
      <c r="B152" s="18" t="n"/>
      <c r="C152" s="20" t="n"/>
      <c r="D152" s="19" t="n"/>
      <c r="E152" s="18" t="n"/>
      <c r="F152" s="18" t="n"/>
      <c r="G152" s="21" t="n"/>
      <c r="H152" s="21" t="n"/>
      <c r="I152" s="22">
        <f>IF($A152="","",IF(OR($G152="",$H152=""),"",IFERROR(NETWORKDAYS($G152,$H152,'Paramètres'!$P$8:$P$107),"")))</f>
        <v/>
      </c>
      <c r="J152" s="23" t="n"/>
      <c r="K152" s="20" t="n"/>
      <c r="L152" s="20" t="n"/>
      <c r="M152" s="20" t="n"/>
      <c r="N152" s="18" t="n"/>
      <c r="O152" s="24">
        <f>IF($A152="","",IF(OR($B152="",$C152=""),"",MAX(IFERROR(_xlfn.XLOOKUP($B152,'Paramètres'!$A$8:$A$107,'Paramètres'!$D$8:$D$107),0),IFERROR(_xlfn.MAXIFS('Planning_zones'!$H$5:$H$154,'Planning_zones'!$B$5:$B$154,$B152,'Planning_zones'!$C$5:$C$154,"&lt;"&amp;$C152,'Planning_zones'!$K$5:$K$154,"&lt;&gt;Annulé")+1,0))))</f>
        <v/>
      </c>
      <c r="P152" s="25">
        <f>IF($A152="","",IF(OR($G152="",$H152=""),"INCOMPLET",IF($H152&lt;$G152,"DATES INVALIDES","OK")))</f>
        <v/>
      </c>
      <c r="Q152" s="25">
        <f>IF($A152="","",IF(OR($B152="",$G152="",$H152=""),"",IF($K152="Annulé","OK",IFERROR(IF(OR($M152="Oui",_xlfn.XLOOKUP($B152,'Paramètres'!$A$8:$A$107,'Paramètres'!$F$8:$F$107)="Non"),IF(COUNTIFS('Planning_zones'!$A$5:$A$154,"&lt;&gt;",'Planning_zones'!$A$5:$A$154,"&lt;&gt;"&amp;$A152,'Planning_zones'!$B$5:$B$154,$B152,'Planning_zones'!$K$5:$K$154,"&lt;&gt;Annulé",'Planning_zones'!$G$5:$G$154,"&lt;="&amp;$H152,'Planning_zones'!$H$5:$H$154,"&gt;="&amp;$G152)&gt;0,"CONFLIT ZONE","OK"),IF(COUNTIFS('Planning_zones'!$A$5:$A$154,"&lt;&gt;",'Planning_zones'!$A$5:$A$154,"&lt;&gt;"&amp;$A152,'Planning_zones'!$B$5:$B$154,$B152,'Planning_zones'!$K$5:$K$154,"&lt;&gt;Annulé",'Planning_zones'!$M$5:$M$154,"Oui",'Planning_zones'!$G$5:$G$154,"&lt;="&amp;$H152,'Planning_zones'!$H$5:$H$154,"&gt;="&amp;$G152)&gt;0,"CONFLIT ZONE","OK")),"ZONE INTROUVABLE"))))</f>
        <v/>
      </c>
      <c r="R152" s="25">
        <f>IF($A152="","",IF(OR($F152="",$G152="",$H152=""),"",IF($K152="Annulé","OK",IF(SUMPRODUCT(('Planning_zones'!$A$5:$A$154&lt;&gt;"")*('Planning_zones'!$A$5:$A$154&lt;&gt;$A152)*('Planning_zones'!$F$5:$F$154=$F152)*('Planning_zones'!$K$5:$K$154&lt;&gt;"Annulé")*('Planning_zones'!$G$5:$G$154&lt;&gt;"")*('Planning_zones'!$H$5:$H$154&lt;&gt;"")*('Planning_zones'!$G$5:$G$154&lt;=$H152)*('Planning_zones'!$H$5:$H$154&gt;=$G152))&gt;0,"ÉQUIPE DÉJÀ MOBILISÉE","OK"))))</f>
        <v/>
      </c>
      <c r="S152" s="25">
        <f>IF($A152="","",IF($N152="","",IFERROR(IF(_xlfn.XLOOKUP($N152,'Planning_zones'!$A$5:$A$154,'Planning_zones'!$H$5:$H$154)&lt;$G152,"OK","PRÉDÉCESSEUR NON TERMINÉ"),"PRÉDÉCESSEUR INTROUVABLE")))</f>
        <v/>
      </c>
      <c r="T152" s="25">
        <f>IF($A152="","",IF(OR($B152="",$G152="",$H152=""),"",IFERROR(IF(AND($G152&gt;=_xlfn.XLOOKUP($B152,'Paramètres'!$A$8:$A$107,'Paramètres'!$D$8:$D$107),$H152&lt;=_xlfn.XLOOKUP($B152,'Paramètres'!$A$8:$A$107,'Paramètres'!$E$8:$E$107)),"OK","HORS DISPONIBILITÉ"),"ZONE INTROUVABLE")))</f>
        <v/>
      </c>
      <c r="U152" s="19" t="n"/>
    </row>
    <row r="153" ht="22" customHeight="1">
      <c r="A153" s="18" t="n"/>
      <c r="B153" s="18" t="n"/>
      <c r="C153" s="20" t="n"/>
      <c r="D153" s="19" t="n"/>
      <c r="E153" s="18" t="n"/>
      <c r="F153" s="18" t="n"/>
      <c r="G153" s="21" t="n"/>
      <c r="H153" s="21" t="n"/>
      <c r="I153" s="22">
        <f>IF($A153="","",IF(OR($G153="",$H153=""),"",IFERROR(NETWORKDAYS($G153,$H153,'Paramètres'!$P$8:$P$107),"")))</f>
        <v/>
      </c>
      <c r="J153" s="23" t="n"/>
      <c r="K153" s="20" t="n"/>
      <c r="L153" s="20" t="n"/>
      <c r="M153" s="20" t="n"/>
      <c r="N153" s="18" t="n"/>
      <c r="O153" s="24">
        <f>IF($A153="","",IF(OR($B153="",$C153=""),"",MAX(IFERROR(_xlfn.XLOOKUP($B153,'Paramètres'!$A$8:$A$107,'Paramètres'!$D$8:$D$107),0),IFERROR(_xlfn.MAXIFS('Planning_zones'!$H$5:$H$154,'Planning_zones'!$B$5:$B$154,$B153,'Planning_zones'!$C$5:$C$154,"&lt;"&amp;$C153,'Planning_zones'!$K$5:$K$154,"&lt;&gt;Annulé")+1,0))))</f>
        <v/>
      </c>
      <c r="P153" s="25">
        <f>IF($A153="","",IF(OR($G153="",$H153=""),"INCOMPLET",IF($H153&lt;$G153,"DATES INVALIDES","OK")))</f>
        <v/>
      </c>
      <c r="Q153" s="25">
        <f>IF($A153="","",IF(OR($B153="",$G153="",$H153=""),"",IF($K153="Annulé","OK",IFERROR(IF(OR($M153="Oui",_xlfn.XLOOKUP($B153,'Paramètres'!$A$8:$A$107,'Paramètres'!$F$8:$F$107)="Non"),IF(COUNTIFS('Planning_zones'!$A$5:$A$154,"&lt;&gt;",'Planning_zones'!$A$5:$A$154,"&lt;&gt;"&amp;$A153,'Planning_zones'!$B$5:$B$154,$B153,'Planning_zones'!$K$5:$K$154,"&lt;&gt;Annulé",'Planning_zones'!$G$5:$G$154,"&lt;="&amp;$H153,'Planning_zones'!$H$5:$H$154,"&gt;="&amp;$G153)&gt;0,"CONFLIT ZONE","OK"),IF(COUNTIFS('Planning_zones'!$A$5:$A$154,"&lt;&gt;",'Planning_zones'!$A$5:$A$154,"&lt;&gt;"&amp;$A153,'Planning_zones'!$B$5:$B$154,$B153,'Planning_zones'!$K$5:$K$154,"&lt;&gt;Annulé",'Planning_zones'!$M$5:$M$154,"Oui",'Planning_zones'!$G$5:$G$154,"&lt;="&amp;$H153,'Planning_zones'!$H$5:$H$154,"&gt;="&amp;$G153)&gt;0,"CONFLIT ZONE","OK")),"ZONE INTROUVABLE"))))</f>
        <v/>
      </c>
      <c r="R153" s="25">
        <f>IF($A153="","",IF(OR($F153="",$G153="",$H153=""),"",IF($K153="Annulé","OK",IF(SUMPRODUCT(('Planning_zones'!$A$5:$A$154&lt;&gt;"")*('Planning_zones'!$A$5:$A$154&lt;&gt;$A153)*('Planning_zones'!$F$5:$F$154=$F153)*('Planning_zones'!$K$5:$K$154&lt;&gt;"Annulé")*('Planning_zones'!$G$5:$G$154&lt;&gt;"")*('Planning_zones'!$H$5:$H$154&lt;&gt;"")*('Planning_zones'!$G$5:$G$154&lt;=$H153)*('Planning_zones'!$H$5:$H$154&gt;=$G153))&gt;0,"ÉQUIPE DÉJÀ MOBILISÉE","OK"))))</f>
        <v/>
      </c>
      <c r="S153" s="25">
        <f>IF($A153="","",IF($N153="","",IFERROR(IF(_xlfn.XLOOKUP($N153,'Planning_zones'!$A$5:$A$154,'Planning_zones'!$H$5:$H$154)&lt;$G153,"OK","PRÉDÉCESSEUR NON TERMINÉ"),"PRÉDÉCESSEUR INTROUVABLE")))</f>
        <v/>
      </c>
      <c r="T153" s="25">
        <f>IF($A153="","",IF(OR($B153="",$G153="",$H153=""),"",IFERROR(IF(AND($G153&gt;=_xlfn.XLOOKUP($B153,'Paramètres'!$A$8:$A$107,'Paramètres'!$D$8:$D$107),$H153&lt;=_xlfn.XLOOKUP($B153,'Paramètres'!$A$8:$A$107,'Paramètres'!$E$8:$E$107)),"OK","HORS DISPONIBILITÉ"),"ZONE INTROUVABLE")))</f>
        <v/>
      </c>
      <c r="U153" s="19" t="n"/>
    </row>
    <row r="154" ht="22" customHeight="1">
      <c r="A154" s="18" t="n"/>
      <c r="B154" s="18" t="n"/>
      <c r="C154" s="20" t="n"/>
      <c r="D154" s="19" t="n"/>
      <c r="E154" s="18" t="n"/>
      <c r="F154" s="18" t="n"/>
      <c r="G154" s="21" t="n"/>
      <c r="H154" s="21" t="n"/>
      <c r="I154" s="22">
        <f>IF($A154="","",IF(OR($G154="",$H154=""),"",IFERROR(NETWORKDAYS($G154,$H154,'Paramètres'!$P$8:$P$107),"")))</f>
        <v/>
      </c>
      <c r="J154" s="23" t="n"/>
      <c r="K154" s="20" t="n"/>
      <c r="L154" s="20" t="n"/>
      <c r="M154" s="20" t="n"/>
      <c r="N154" s="18" t="n"/>
      <c r="O154" s="24">
        <f>IF($A154="","",IF(OR($B154="",$C154=""),"",MAX(IFERROR(_xlfn.XLOOKUP($B154,'Paramètres'!$A$8:$A$107,'Paramètres'!$D$8:$D$107),0),IFERROR(_xlfn.MAXIFS('Planning_zones'!$H$5:$H$154,'Planning_zones'!$B$5:$B$154,$B154,'Planning_zones'!$C$5:$C$154,"&lt;"&amp;$C154,'Planning_zones'!$K$5:$K$154,"&lt;&gt;Annulé")+1,0))))</f>
        <v/>
      </c>
      <c r="P154" s="25">
        <f>IF($A154="","",IF(OR($G154="",$H154=""),"INCOMPLET",IF($H154&lt;$G154,"DATES INVALIDES","OK")))</f>
        <v/>
      </c>
      <c r="Q154" s="25">
        <f>IF($A154="","",IF(OR($B154="",$G154="",$H154=""),"",IF($K154="Annulé","OK",IFERROR(IF(OR($M154="Oui",_xlfn.XLOOKUP($B154,'Paramètres'!$A$8:$A$107,'Paramètres'!$F$8:$F$107)="Non"),IF(COUNTIFS('Planning_zones'!$A$5:$A$154,"&lt;&gt;",'Planning_zones'!$A$5:$A$154,"&lt;&gt;"&amp;$A154,'Planning_zones'!$B$5:$B$154,$B154,'Planning_zones'!$K$5:$K$154,"&lt;&gt;Annulé",'Planning_zones'!$G$5:$G$154,"&lt;="&amp;$H154,'Planning_zones'!$H$5:$H$154,"&gt;="&amp;$G154)&gt;0,"CONFLIT ZONE","OK"),IF(COUNTIFS('Planning_zones'!$A$5:$A$154,"&lt;&gt;",'Planning_zones'!$A$5:$A$154,"&lt;&gt;"&amp;$A154,'Planning_zones'!$B$5:$B$154,$B154,'Planning_zones'!$K$5:$K$154,"&lt;&gt;Annulé",'Planning_zones'!$M$5:$M$154,"Oui",'Planning_zones'!$G$5:$G$154,"&lt;="&amp;$H154,'Planning_zones'!$H$5:$H$154,"&gt;="&amp;$G154)&gt;0,"CONFLIT ZONE","OK")),"ZONE INTROUVABLE"))))</f>
        <v/>
      </c>
      <c r="R154" s="25">
        <f>IF($A154="","",IF(OR($F154="",$G154="",$H154=""),"",IF($K154="Annulé","OK",IF(SUMPRODUCT(('Planning_zones'!$A$5:$A$154&lt;&gt;"")*('Planning_zones'!$A$5:$A$154&lt;&gt;$A154)*('Planning_zones'!$F$5:$F$154=$F154)*('Planning_zones'!$K$5:$K$154&lt;&gt;"Annulé")*('Planning_zones'!$G$5:$G$154&lt;&gt;"")*('Planning_zones'!$H$5:$H$154&lt;&gt;"")*('Planning_zones'!$G$5:$G$154&lt;=$H154)*('Planning_zones'!$H$5:$H$154&gt;=$G154))&gt;0,"ÉQUIPE DÉJÀ MOBILISÉE","OK"))))</f>
        <v/>
      </c>
      <c r="S154" s="25">
        <f>IF($A154="","",IF($N154="","",IFERROR(IF(_xlfn.XLOOKUP($N154,'Planning_zones'!$A$5:$A$154,'Planning_zones'!$H$5:$H$154)&lt;$G154,"OK","PRÉDÉCESSEUR NON TERMINÉ"),"PRÉDÉCESSEUR INTROUVABLE")))</f>
        <v/>
      </c>
      <c r="T154" s="25">
        <f>IF($A154="","",IF(OR($B154="",$G154="",$H154=""),"",IFERROR(IF(AND($G154&gt;=_xlfn.XLOOKUP($B154,'Paramètres'!$A$8:$A$107,'Paramètres'!$D$8:$D$107),$H154&lt;=_xlfn.XLOOKUP($B154,'Paramètres'!$A$8:$A$107,'Paramètres'!$E$8:$E$107)),"OK","HORS DISPONIBILITÉ"),"ZONE INTROUVABLE")))</f>
        <v/>
      </c>
      <c r="U154" s="19" t="n"/>
    </row>
  </sheetData>
  <autoFilter ref="A4:U154"/>
  <mergeCells count="1">
    <mergeCell ref="A1:U1"/>
  </mergeCells>
  <conditionalFormatting sqref="A5:U154">
    <cfRule type="expression" priority="1" dxfId="0" stopIfTrue="1">
      <formula>$K5="Annulé"</formula>
    </cfRule>
    <cfRule type="expression" priority="3" dxfId="1" stopIfTrue="1">
      <formula>$K5="Terminé"</formula>
    </cfRule>
    <cfRule type="expression" priority="4" dxfId="2" stopIfTrue="1">
      <formula>OR($L5="Critique",$K5="Suspendu")</formula>
    </cfRule>
  </conditionalFormatting>
  <conditionalFormatting sqref="P5:T154">
    <cfRule type="expression" priority="2" dxfId="3" stopIfTrue="1">
      <formula>AND(P5&lt;&gt;"",P5&lt;&gt;"OK")</formula>
    </cfRule>
  </conditionalFormatting>
  <dataValidations count="9">
    <dataValidation sqref="B5:B154" showErrorMessage="1" showDropDown="0" showInputMessage="1" allowBlank="1" errorTitle="Zone non valide" error="Sélectionnez une zone présente dans la liste des paramètres." type="list">
      <formula1>=INDIRECT("'Paramètres'!$A$8:$A$107")</formula1>
    </dataValidation>
    <dataValidation sqref="C5:C154" showErrorMessage="1" showInputMessage="1" allowBlank="1" errorTitle="Rang non valide" error="Saisissez un rang entier compris entre 1 et 999." type="whole" operator="between">
      <formula1>1</formula1>
      <formula2>999</formula2>
    </dataValidation>
    <dataValidation sqref="E5:E154" showErrorMessage="1" showDropDown="0" showInputMessage="1" allowBlank="1" errorTitle="Lot non valide" error="Sélectionnez un lot présent dans la liste des paramètres." type="list">
      <formula1>=INDIRECT("'Paramètres'!$J$8:$J$107")</formula1>
    </dataValidation>
    <dataValidation sqref="F5:F154" showErrorMessage="1" showDropDown="0" showInputMessage="1" allowBlank="1" errorTitle="Équipe non valide" error="Sélectionnez une équipe présente dans la liste des paramètres." type="list">
      <formula1>=INDIRECT("'Paramètres'!$H$8:$H$107")</formula1>
    </dataValidation>
    <dataValidation sqref="G5:H154" showErrorMessage="1" showInputMessage="1" allowBlank="1" errorTitle="Date non valide" error="Saisissez une date comprise entre le 01/01/2025 et le 31/12/2035." type="date" operator="between">
      <formula1>DATE(2025,1,1)</formula1>
      <formula2>DATE(2035,12,31)</formula2>
    </dataValidation>
    <dataValidation sqref="J5:J154" showErrorMessage="1" showInputMessage="1" allowBlank="1" errorTitle="Avancement non valide" error="Saisissez un avancement compris entre 0 % et 100 %." type="decimal" operator="between">
      <formula1>0</formula1>
      <formula2>1</formula2>
    </dataValidation>
    <dataValidation sqref="K5:K154" showErrorMessage="1" showDropDown="0" showInputMessage="1" allowBlank="1" errorTitle="Statut non valide" error="Sélectionnez un statut présent dans la liste des paramètres." type="list">
      <formula1>=INDIRECT("'Paramètres'!$L$8:$L$107")</formula1>
    </dataValidation>
    <dataValidation sqref="L5:L154" showErrorMessage="1" showDropDown="0" showInputMessage="1" allowBlank="1" errorTitle="Priorité non valide" error="Sélectionnez une priorité présente dans la liste des paramètres." type="list">
      <formula1>=INDIRECT("'Paramètres'!$N$8:$N$107")</formula1>
    </dataValidation>
    <dataValidation sqref="M5:M154" showErrorMessage="1" showDropDown="0" showInputMessage="1" allowBlank="1" errorTitle="Valeur non valide" error="Sélectionnez Oui ou Non dans la liste." type="list">
      <formula1>"Oui,Non"</formula1>
    </dataValidation>
  </dataValidations>
  <pageMargins left="0.25" right="0.25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5B9BD5"/>
    <outlinePr summaryBelow="1" summaryRight="1"/>
    <pageSetUpPr fitToPage="1"/>
  </sheetPr>
  <dimension ref="A1:BA104"/>
  <sheetViews>
    <sheetView showGridLines="0" zoomScale="7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</cols>
  <sheetData>
    <row r="1" ht="28" customHeight="1">
      <c r="A1" s="1" t="inlineStr">
        <is>
          <t>Vue hebdomadaire de l’occupation des zones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29" t="n"/>
      <c r="W1" s="29" t="n"/>
      <c r="X1" s="29" t="n"/>
      <c r="Y1" s="29" t="n"/>
      <c r="Z1" s="29" t="n"/>
      <c r="AA1" s="29" t="n"/>
      <c r="AB1" s="29" t="n"/>
      <c r="AC1" s="29" t="n"/>
      <c r="AD1" s="29" t="n"/>
      <c r="AE1" s="29" t="n"/>
      <c r="AF1" s="29" t="n"/>
      <c r="AG1" s="29" t="n"/>
      <c r="AH1" s="29" t="n"/>
      <c r="AI1" s="29" t="n"/>
      <c r="AJ1" s="29" t="n"/>
      <c r="AK1" s="29" t="n"/>
      <c r="AL1" s="29" t="n"/>
      <c r="AM1" s="29" t="n"/>
      <c r="AN1" s="29" t="n"/>
      <c r="AO1" s="29" t="n"/>
      <c r="AP1" s="29" t="n"/>
      <c r="AQ1" s="29" t="n"/>
      <c r="AR1" s="29" t="n"/>
      <c r="AS1" s="29" t="n"/>
      <c r="AT1" s="29" t="n"/>
      <c r="AU1" s="29" t="n"/>
      <c r="AV1" s="29" t="n"/>
      <c r="AW1" s="29" t="n"/>
      <c r="AX1" s="29" t="n"/>
      <c r="AY1" s="29" t="n"/>
      <c r="AZ1" s="29" t="n"/>
      <c r="BA1" s="30" t="n"/>
    </row>
    <row r="2" ht="30" customHeight="1">
      <c r="A2" s="2" t="inlineStr">
        <is>
          <t>Chaque cellule indique le nombre d’interventions non annulées actives pendant la semaine. La première semaine commence le lundi contenant le début d’horizon.</t>
        </is>
      </c>
    </row>
    <row r="3"/>
    <row r="4" ht="38" customHeight="1">
      <c r="A4" s="6" t="inlineStr">
        <is>
          <t>Zone / semaine</t>
        </is>
      </c>
      <c r="B4" s="26">
        <f>IF(OR('Paramètres'!$B$3="",'Paramètres'!$B$4=""),"",'Paramètres'!$B$3-WEEKDAY('Paramètres'!$B$3,2)+1)</f>
        <v/>
      </c>
      <c r="C4" s="26">
        <f>IF(OR(B4="",COLUMN()-1&gt;'Paramètres'!$B$4),"",B4+7)</f>
        <v/>
      </c>
      <c r="D4" s="26">
        <f>IF(OR(C4="",COLUMN()-1&gt;'Paramètres'!$B$4),"",C4+7)</f>
        <v/>
      </c>
      <c r="E4" s="26">
        <f>IF(OR(D4="",COLUMN()-1&gt;'Paramètres'!$B$4),"",D4+7)</f>
        <v/>
      </c>
      <c r="F4" s="26">
        <f>IF(OR(E4="",COLUMN()-1&gt;'Paramètres'!$B$4),"",E4+7)</f>
        <v/>
      </c>
      <c r="G4" s="26">
        <f>IF(OR(F4="",COLUMN()-1&gt;'Paramètres'!$B$4),"",F4+7)</f>
        <v/>
      </c>
      <c r="H4" s="26">
        <f>IF(OR(G4="",COLUMN()-1&gt;'Paramètres'!$B$4),"",G4+7)</f>
        <v/>
      </c>
      <c r="I4" s="26">
        <f>IF(OR(H4="",COLUMN()-1&gt;'Paramètres'!$B$4),"",H4+7)</f>
        <v/>
      </c>
      <c r="J4" s="26">
        <f>IF(OR(I4="",COLUMN()-1&gt;'Paramètres'!$B$4),"",I4+7)</f>
        <v/>
      </c>
      <c r="K4" s="26">
        <f>IF(OR(J4="",COLUMN()-1&gt;'Paramètres'!$B$4),"",J4+7)</f>
        <v/>
      </c>
      <c r="L4" s="26">
        <f>IF(OR(K4="",COLUMN()-1&gt;'Paramètres'!$B$4),"",K4+7)</f>
        <v/>
      </c>
      <c r="M4" s="26">
        <f>IF(OR(L4="",COLUMN()-1&gt;'Paramètres'!$B$4),"",L4+7)</f>
        <v/>
      </c>
      <c r="N4" s="26">
        <f>IF(OR(M4="",COLUMN()-1&gt;'Paramètres'!$B$4),"",M4+7)</f>
        <v/>
      </c>
      <c r="O4" s="26">
        <f>IF(OR(N4="",COLUMN()-1&gt;'Paramètres'!$B$4),"",N4+7)</f>
        <v/>
      </c>
      <c r="P4" s="26">
        <f>IF(OR(O4="",COLUMN()-1&gt;'Paramètres'!$B$4),"",O4+7)</f>
        <v/>
      </c>
      <c r="Q4" s="26">
        <f>IF(OR(P4="",COLUMN()-1&gt;'Paramètres'!$B$4),"",P4+7)</f>
        <v/>
      </c>
      <c r="R4" s="26">
        <f>IF(OR(Q4="",COLUMN()-1&gt;'Paramètres'!$B$4),"",Q4+7)</f>
        <v/>
      </c>
      <c r="S4" s="26">
        <f>IF(OR(R4="",COLUMN()-1&gt;'Paramètres'!$B$4),"",R4+7)</f>
        <v/>
      </c>
      <c r="T4" s="26">
        <f>IF(OR(S4="",COLUMN()-1&gt;'Paramètres'!$B$4),"",S4+7)</f>
        <v/>
      </c>
      <c r="U4" s="26">
        <f>IF(OR(T4="",COLUMN()-1&gt;'Paramètres'!$B$4),"",T4+7)</f>
        <v/>
      </c>
      <c r="V4" s="26">
        <f>IF(OR(U4="",COLUMN()-1&gt;'Paramètres'!$B$4),"",U4+7)</f>
        <v/>
      </c>
      <c r="W4" s="26">
        <f>IF(OR(V4="",COLUMN()-1&gt;'Paramètres'!$B$4),"",V4+7)</f>
        <v/>
      </c>
      <c r="X4" s="26">
        <f>IF(OR(W4="",COLUMN()-1&gt;'Paramètres'!$B$4),"",W4+7)</f>
        <v/>
      </c>
      <c r="Y4" s="26">
        <f>IF(OR(X4="",COLUMN()-1&gt;'Paramètres'!$B$4),"",X4+7)</f>
        <v/>
      </c>
      <c r="Z4" s="26">
        <f>IF(OR(Y4="",COLUMN()-1&gt;'Paramètres'!$B$4),"",Y4+7)</f>
        <v/>
      </c>
      <c r="AA4" s="26">
        <f>IF(OR(Z4="",COLUMN()-1&gt;'Paramètres'!$B$4),"",Z4+7)</f>
        <v/>
      </c>
      <c r="AB4" s="26">
        <f>IF(OR(AA4="",COLUMN()-1&gt;'Paramètres'!$B$4),"",AA4+7)</f>
        <v/>
      </c>
      <c r="AC4" s="26">
        <f>IF(OR(AB4="",COLUMN()-1&gt;'Paramètres'!$B$4),"",AB4+7)</f>
        <v/>
      </c>
      <c r="AD4" s="26">
        <f>IF(OR(AC4="",COLUMN()-1&gt;'Paramètres'!$B$4),"",AC4+7)</f>
        <v/>
      </c>
      <c r="AE4" s="26">
        <f>IF(OR(AD4="",COLUMN()-1&gt;'Paramètres'!$B$4),"",AD4+7)</f>
        <v/>
      </c>
      <c r="AF4" s="26">
        <f>IF(OR(AE4="",COLUMN()-1&gt;'Paramètres'!$B$4),"",AE4+7)</f>
        <v/>
      </c>
      <c r="AG4" s="26">
        <f>IF(OR(AF4="",COLUMN()-1&gt;'Paramètres'!$B$4),"",AF4+7)</f>
        <v/>
      </c>
      <c r="AH4" s="26">
        <f>IF(OR(AG4="",COLUMN()-1&gt;'Paramètres'!$B$4),"",AG4+7)</f>
        <v/>
      </c>
      <c r="AI4" s="26">
        <f>IF(OR(AH4="",COLUMN()-1&gt;'Paramètres'!$B$4),"",AH4+7)</f>
        <v/>
      </c>
      <c r="AJ4" s="26">
        <f>IF(OR(AI4="",COLUMN()-1&gt;'Paramètres'!$B$4),"",AI4+7)</f>
        <v/>
      </c>
      <c r="AK4" s="26">
        <f>IF(OR(AJ4="",COLUMN()-1&gt;'Paramètres'!$B$4),"",AJ4+7)</f>
        <v/>
      </c>
      <c r="AL4" s="26">
        <f>IF(OR(AK4="",COLUMN()-1&gt;'Paramètres'!$B$4),"",AK4+7)</f>
        <v/>
      </c>
      <c r="AM4" s="26">
        <f>IF(OR(AL4="",COLUMN()-1&gt;'Paramètres'!$B$4),"",AL4+7)</f>
        <v/>
      </c>
      <c r="AN4" s="26">
        <f>IF(OR(AM4="",COLUMN()-1&gt;'Paramètres'!$B$4),"",AM4+7)</f>
        <v/>
      </c>
      <c r="AO4" s="26">
        <f>IF(OR(AN4="",COLUMN()-1&gt;'Paramètres'!$B$4),"",AN4+7)</f>
        <v/>
      </c>
      <c r="AP4" s="26">
        <f>IF(OR(AO4="",COLUMN()-1&gt;'Paramètres'!$B$4),"",AO4+7)</f>
        <v/>
      </c>
      <c r="AQ4" s="26">
        <f>IF(OR(AP4="",COLUMN()-1&gt;'Paramètres'!$B$4),"",AP4+7)</f>
        <v/>
      </c>
      <c r="AR4" s="26">
        <f>IF(OR(AQ4="",COLUMN()-1&gt;'Paramètres'!$B$4),"",AQ4+7)</f>
        <v/>
      </c>
      <c r="AS4" s="26">
        <f>IF(OR(AR4="",COLUMN()-1&gt;'Paramètres'!$B$4),"",AR4+7)</f>
        <v/>
      </c>
      <c r="AT4" s="26">
        <f>IF(OR(AS4="",COLUMN()-1&gt;'Paramètres'!$B$4),"",AS4+7)</f>
        <v/>
      </c>
      <c r="AU4" s="26">
        <f>IF(OR(AT4="",COLUMN()-1&gt;'Paramètres'!$B$4),"",AT4+7)</f>
        <v/>
      </c>
      <c r="AV4" s="26">
        <f>IF(OR(AU4="",COLUMN()-1&gt;'Paramètres'!$B$4),"",AU4+7)</f>
        <v/>
      </c>
      <c r="AW4" s="26">
        <f>IF(OR(AV4="",COLUMN()-1&gt;'Paramètres'!$B$4),"",AV4+7)</f>
        <v/>
      </c>
      <c r="AX4" s="26">
        <f>IF(OR(AW4="",COLUMN()-1&gt;'Paramètres'!$B$4),"",AW4+7)</f>
        <v/>
      </c>
      <c r="AY4" s="26">
        <f>IF(OR(AX4="",COLUMN()-1&gt;'Paramètres'!$B$4),"",AX4+7)</f>
        <v/>
      </c>
      <c r="AZ4" s="26">
        <f>IF(OR(AY4="",COLUMN()-1&gt;'Paramètres'!$B$4),"",AY4+7)</f>
        <v/>
      </c>
      <c r="BA4" s="26">
        <f>IF(OR(AZ4="",COLUMN()-1&gt;'Paramètres'!$B$4),"",AZ4+7)</f>
        <v/>
      </c>
    </row>
    <row r="5" ht="21" customHeight="1">
      <c r="A5" s="27">
        <f>IFERROR(INDEX('Paramètres'!$A$8:$A$107,MATCH(SMALL('Paramètres'!$C$8:$C$107,1),'Paramètres'!$C$8:$C$107,0)),"")</f>
        <v/>
      </c>
      <c r="B5" s="13">
        <f>IF(OR($A5="",B$4=""),"",IFERROR(COUNTIFS('Planning_zones'!$B$5:$B$154,$A5,'Planning_zones'!$K$5:$K$154,"&lt;&gt;Annulé",'Planning_zones'!$G$5:$G$154,"&lt;="&amp;B$4+6,'Planning_zones'!$H$5:$H$154,"&gt;="&amp;B$4),0))</f>
        <v/>
      </c>
      <c r="C5" s="13">
        <f>IF(OR($A5="",C$4=""),"",IFERROR(COUNTIFS('Planning_zones'!$B$5:$B$154,$A5,'Planning_zones'!$K$5:$K$154,"&lt;&gt;Annulé",'Planning_zones'!$G$5:$G$154,"&lt;="&amp;C$4+6,'Planning_zones'!$H$5:$H$154,"&gt;="&amp;C$4),0))</f>
        <v/>
      </c>
      <c r="D5" s="13">
        <f>IF(OR($A5="",D$4=""),"",IFERROR(COUNTIFS('Planning_zones'!$B$5:$B$154,$A5,'Planning_zones'!$K$5:$K$154,"&lt;&gt;Annulé",'Planning_zones'!$G$5:$G$154,"&lt;="&amp;D$4+6,'Planning_zones'!$H$5:$H$154,"&gt;="&amp;D$4),0))</f>
        <v/>
      </c>
      <c r="E5" s="13">
        <f>IF(OR($A5="",E$4=""),"",IFERROR(COUNTIFS('Planning_zones'!$B$5:$B$154,$A5,'Planning_zones'!$K$5:$K$154,"&lt;&gt;Annulé",'Planning_zones'!$G$5:$G$154,"&lt;="&amp;E$4+6,'Planning_zones'!$H$5:$H$154,"&gt;="&amp;E$4),0))</f>
        <v/>
      </c>
      <c r="F5" s="13">
        <f>IF(OR($A5="",F$4=""),"",IFERROR(COUNTIFS('Planning_zones'!$B$5:$B$154,$A5,'Planning_zones'!$K$5:$K$154,"&lt;&gt;Annulé",'Planning_zones'!$G$5:$G$154,"&lt;="&amp;F$4+6,'Planning_zones'!$H$5:$H$154,"&gt;="&amp;F$4),0))</f>
        <v/>
      </c>
      <c r="G5" s="13">
        <f>IF(OR($A5="",G$4=""),"",IFERROR(COUNTIFS('Planning_zones'!$B$5:$B$154,$A5,'Planning_zones'!$K$5:$K$154,"&lt;&gt;Annulé",'Planning_zones'!$G$5:$G$154,"&lt;="&amp;G$4+6,'Planning_zones'!$H$5:$H$154,"&gt;="&amp;G$4),0))</f>
        <v/>
      </c>
      <c r="H5" s="13">
        <f>IF(OR($A5="",H$4=""),"",IFERROR(COUNTIFS('Planning_zones'!$B$5:$B$154,$A5,'Planning_zones'!$K$5:$K$154,"&lt;&gt;Annulé",'Planning_zones'!$G$5:$G$154,"&lt;="&amp;H$4+6,'Planning_zones'!$H$5:$H$154,"&gt;="&amp;H$4),0))</f>
        <v/>
      </c>
      <c r="I5" s="13">
        <f>IF(OR($A5="",I$4=""),"",IFERROR(COUNTIFS('Planning_zones'!$B$5:$B$154,$A5,'Planning_zones'!$K$5:$K$154,"&lt;&gt;Annulé",'Planning_zones'!$G$5:$G$154,"&lt;="&amp;I$4+6,'Planning_zones'!$H$5:$H$154,"&gt;="&amp;I$4),0))</f>
        <v/>
      </c>
      <c r="J5" s="13">
        <f>IF(OR($A5="",J$4=""),"",IFERROR(COUNTIFS('Planning_zones'!$B$5:$B$154,$A5,'Planning_zones'!$K$5:$K$154,"&lt;&gt;Annulé",'Planning_zones'!$G$5:$G$154,"&lt;="&amp;J$4+6,'Planning_zones'!$H$5:$H$154,"&gt;="&amp;J$4),0))</f>
        <v/>
      </c>
      <c r="K5" s="13">
        <f>IF(OR($A5="",K$4=""),"",IFERROR(COUNTIFS('Planning_zones'!$B$5:$B$154,$A5,'Planning_zones'!$K$5:$K$154,"&lt;&gt;Annulé",'Planning_zones'!$G$5:$G$154,"&lt;="&amp;K$4+6,'Planning_zones'!$H$5:$H$154,"&gt;="&amp;K$4),0))</f>
        <v/>
      </c>
      <c r="L5" s="13">
        <f>IF(OR($A5="",L$4=""),"",IFERROR(COUNTIFS('Planning_zones'!$B$5:$B$154,$A5,'Planning_zones'!$K$5:$K$154,"&lt;&gt;Annulé",'Planning_zones'!$G$5:$G$154,"&lt;="&amp;L$4+6,'Planning_zones'!$H$5:$H$154,"&gt;="&amp;L$4),0))</f>
        <v/>
      </c>
      <c r="M5" s="13">
        <f>IF(OR($A5="",M$4=""),"",IFERROR(COUNTIFS('Planning_zones'!$B$5:$B$154,$A5,'Planning_zones'!$K$5:$K$154,"&lt;&gt;Annulé",'Planning_zones'!$G$5:$G$154,"&lt;="&amp;M$4+6,'Planning_zones'!$H$5:$H$154,"&gt;="&amp;M$4),0))</f>
        <v/>
      </c>
      <c r="N5" s="13">
        <f>IF(OR($A5="",N$4=""),"",IFERROR(COUNTIFS('Planning_zones'!$B$5:$B$154,$A5,'Planning_zones'!$K$5:$K$154,"&lt;&gt;Annulé",'Planning_zones'!$G$5:$G$154,"&lt;="&amp;N$4+6,'Planning_zones'!$H$5:$H$154,"&gt;="&amp;N$4),0))</f>
        <v/>
      </c>
      <c r="O5" s="13">
        <f>IF(OR($A5="",O$4=""),"",IFERROR(COUNTIFS('Planning_zones'!$B$5:$B$154,$A5,'Planning_zones'!$K$5:$K$154,"&lt;&gt;Annulé",'Planning_zones'!$G$5:$G$154,"&lt;="&amp;O$4+6,'Planning_zones'!$H$5:$H$154,"&gt;="&amp;O$4),0))</f>
        <v/>
      </c>
      <c r="P5" s="13">
        <f>IF(OR($A5="",P$4=""),"",IFERROR(COUNTIFS('Planning_zones'!$B$5:$B$154,$A5,'Planning_zones'!$K$5:$K$154,"&lt;&gt;Annulé",'Planning_zones'!$G$5:$G$154,"&lt;="&amp;P$4+6,'Planning_zones'!$H$5:$H$154,"&gt;="&amp;P$4),0))</f>
        <v/>
      </c>
      <c r="Q5" s="13">
        <f>IF(OR($A5="",Q$4=""),"",IFERROR(COUNTIFS('Planning_zones'!$B$5:$B$154,$A5,'Planning_zones'!$K$5:$K$154,"&lt;&gt;Annulé",'Planning_zones'!$G$5:$G$154,"&lt;="&amp;Q$4+6,'Planning_zones'!$H$5:$H$154,"&gt;="&amp;Q$4),0))</f>
        <v/>
      </c>
      <c r="R5" s="13">
        <f>IF(OR($A5="",R$4=""),"",IFERROR(COUNTIFS('Planning_zones'!$B$5:$B$154,$A5,'Planning_zones'!$K$5:$K$154,"&lt;&gt;Annulé",'Planning_zones'!$G$5:$G$154,"&lt;="&amp;R$4+6,'Planning_zones'!$H$5:$H$154,"&gt;="&amp;R$4),0))</f>
        <v/>
      </c>
      <c r="S5" s="13">
        <f>IF(OR($A5="",S$4=""),"",IFERROR(COUNTIFS('Planning_zones'!$B$5:$B$154,$A5,'Planning_zones'!$K$5:$K$154,"&lt;&gt;Annulé",'Planning_zones'!$G$5:$G$154,"&lt;="&amp;S$4+6,'Planning_zones'!$H$5:$H$154,"&gt;="&amp;S$4),0))</f>
        <v/>
      </c>
      <c r="T5" s="13">
        <f>IF(OR($A5="",T$4=""),"",IFERROR(COUNTIFS('Planning_zones'!$B$5:$B$154,$A5,'Planning_zones'!$K$5:$K$154,"&lt;&gt;Annulé",'Planning_zones'!$G$5:$G$154,"&lt;="&amp;T$4+6,'Planning_zones'!$H$5:$H$154,"&gt;="&amp;T$4),0))</f>
        <v/>
      </c>
      <c r="U5" s="13">
        <f>IF(OR($A5="",U$4=""),"",IFERROR(COUNTIFS('Planning_zones'!$B$5:$B$154,$A5,'Planning_zones'!$K$5:$K$154,"&lt;&gt;Annulé",'Planning_zones'!$G$5:$G$154,"&lt;="&amp;U$4+6,'Planning_zones'!$H$5:$H$154,"&gt;="&amp;U$4),0))</f>
        <v/>
      </c>
      <c r="V5" s="13">
        <f>IF(OR($A5="",V$4=""),"",IFERROR(COUNTIFS('Planning_zones'!$B$5:$B$154,$A5,'Planning_zones'!$K$5:$K$154,"&lt;&gt;Annulé",'Planning_zones'!$G$5:$G$154,"&lt;="&amp;V$4+6,'Planning_zones'!$H$5:$H$154,"&gt;="&amp;V$4),0))</f>
        <v/>
      </c>
      <c r="W5" s="13">
        <f>IF(OR($A5="",W$4=""),"",IFERROR(COUNTIFS('Planning_zones'!$B$5:$B$154,$A5,'Planning_zones'!$K$5:$K$154,"&lt;&gt;Annulé",'Planning_zones'!$G$5:$G$154,"&lt;="&amp;W$4+6,'Planning_zones'!$H$5:$H$154,"&gt;="&amp;W$4),0))</f>
        <v/>
      </c>
      <c r="X5" s="13">
        <f>IF(OR($A5="",X$4=""),"",IFERROR(COUNTIFS('Planning_zones'!$B$5:$B$154,$A5,'Planning_zones'!$K$5:$K$154,"&lt;&gt;Annulé",'Planning_zones'!$G$5:$G$154,"&lt;="&amp;X$4+6,'Planning_zones'!$H$5:$H$154,"&gt;="&amp;X$4),0))</f>
        <v/>
      </c>
      <c r="Y5" s="13">
        <f>IF(OR($A5="",Y$4=""),"",IFERROR(COUNTIFS('Planning_zones'!$B$5:$B$154,$A5,'Planning_zones'!$K$5:$K$154,"&lt;&gt;Annulé",'Planning_zones'!$G$5:$G$154,"&lt;="&amp;Y$4+6,'Planning_zones'!$H$5:$H$154,"&gt;="&amp;Y$4),0))</f>
        <v/>
      </c>
      <c r="Z5" s="13">
        <f>IF(OR($A5="",Z$4=""),"",IFERROR(COUNTIFS('Planning_zones'!$B$5:$B$154,$A5,'Planning_zones'!$K$5:$K$154,"&lt;&gt;Annulé",'Planning_zones'!$G$5:$G$154,"&lt;="&amp;Z$4+6,'Planning_zones'!$H$5:$H$154,"&gt;="&amp;Z$4),0))</f>
        <v/>
      </c>
      <c r="AA5" s="13">
        <f>IF(OR($A5="",AA$4=""),"",IFERROR(COUNTIFS('Planning_zones'!$B$5:$B$154,$A5,'Planning_zones'!$K$5:$K$154,"&lt;&gt;Annulé",'Planning_zones'!$G$5:$G$154,"&lt;="&amp;AA$4+6,'Planning_zones'!$H$5:$H$154,"&gt;="&amp;AA$4),0))</f>
        <v/>
      </c>
      <c r="AB5" s="13">
        <f>IF(OR($A5="",AB$4=""),"",IFERROR(COUNTIFS('Planning_zones'!$B$5:$B$154,$A5,'Planning_zones'!$K$5:$K$154,"&lt;&gt;Annulé",'Planning_zones'!$G$5:$G$154,"&lt;="&amp;AB$4+6,'Planning_zones'!$H$5:$H$154,"&gt;="&amp;AB$4),0))</f>
        <v/>
      </c>
      <c r="AC5" s="13">
        <f>IF(OR($A5="",AC$4=""),"",IFERROR(COUNTIFS('Planning_zones'!$B$5:$B$154,$A5,'Planning_zones'!$K$5:$K$154,"&lt;&gt;Annulé",'Planning_zones'!$G$5:$G$154,"&lt;="&amp;AC$4+6,'Planning_zones'!$H$5:$H$154,"&gt;="&amp;AC$4),0))</f>
        <v/>
      </c>
      <c r="AD5" s="13">
        <f>IF(OR($A5="",AD$4=""),"",IFERROR(COUNTIFS('Planning_zones'!$B$5:$B$154,$A5,'Planning_zones'!$K$5:$K$154,"&lt;&gt;Annulé",'Planning_zones'!$G$5:$G$154,"&lt;="&amp;AD$4+6,'Planning_zones'!$H$5:$H$154,"&gt;="&amp;AD$4),0))</f>
        <v/>
      </c>
      <c r="AE5" s="13">
        <f>IF(OR($A5="",AE$4=""),"",IFERROR(COUNTIFS('Planning_zones'!$B$5:$B$154,$A5,'Planning_zones'!$K$5:$K$154,"&lt;&gt;Annulé",'Planning_zones'!$G$5:$G$154,"&lt;="&amp;AE$4+6,'Planning_zones'!$H$5:$H$154,"&gt;="&amp;AE$4),0))</f>
        <v/>
      </c>
      <c r="AF5" s="13">
        <f>IF(OR($A5="",AF$4=""),"",IFERROR(COUNTIFS('Planning_zones'!$B$5:$B$154,$A5,'Planning_zones'!$K$5:$K$154,"&lt;&gt;Annulé",'Planning_zones'!$G$5:$G$154,"&lt;="&amp;AF$4+6,'Planning_zones'!$H$5:$H$154,"&gt;="&amp;AF$4),0))</f>
        <v/>
      </c>
      <c r="AG5" s="13">
        <f>IF(OR($A5="",AG$4=""),"",IFERROR(COUNTIFS('Planning_zones'!$B$5:$B$154,$A5,'Planning_zones'!$K$5:$K$154,"&lt;&gt;Annulé",'Planning_zones'!$G$5:$G$154,"&lt;="&amp;AG$4+6,'Planning_zones'!$H$5:$H$154,"&gt;="&amp;AG$4),0))</f>
        <v/>
      </c>
      <c r="AH5" s="13">
        <f>IF(OR($A5="",AH$4=""),"",IFERROR(COUNTIFS('Planning_zones'!$B$5:$B$154,$A5,'Planning_zones'!$K$5:$K$154,"&lt;&gt;Annulé",'Planning_zones'!$G$5:$G$154,"&lt;="&amp;AH$4+6,'Planning_zones'!$H$5:$H$154,"&gt;="&amp;AH$4),0))</f>
        <v/>
      </c>
      <c r="AI5" s="13">
        <f>IF(OR($A5="",AI$4=""),"",IFERROR(COUNTIFS('Planning_zones'!$B$5:$B$154,$A5,'Planning_zones'!$K$5:$K$154,"&lt;&gt;Annulé",'Planning_zones'!$G$5:$G$154,"&lt;="&amp;AI$4+6,'Planning_zones'!$H$5:$H$154,"&gt;="&amp;AI$4),0))</f>
        <v/>
      </c>
      <c r="AJ5" s="13">
        <f>IF(OR($A5="",AJ$4=""),"",IFERROR(COUNTIFS('Planning_zones'!$B$5:$B$154,$A5,'Planning_zones'!$K$5:$K$154,"&lt;&gt;Annulé",'Planning_zones'!$G$5:$G$154,"&lt;="&amp;AJ$4+6,'Planning_zones'!$H$5:$H$154,"&gt;="&amp;AJ$4),0))</f>
        <v/>
      </c>
      <c r="AK5" s="13">
        <f>IF(OR($A5="",AK$4=""),"",IFERROR(COUNTIFS('Planning_zones'!$B$5:$B$154,$A5,'Planning_zones'!$K$5:$K$154,"&lt;&gt;Annulé",'Planning_zones'!$G$5:$G$154,"&lt;="&amp;AK$4+6,'Planning_zones'!$H$5:$H$154,"&gt;="&amp;AK$4),0))</f>
        <v/>
      </c>
      <c r="AL5" s="13">
        <f>IF(OR($A5="",AL$4=""),"",IFERROR(COUNTIFS('Planning_zones'!$B$5:$B$154,$A5,'Planning_zones'!$K$5:$K$154,"&lt;&gt;Annulé",'Planning_zones'!$G$5:$G$154,"&lt;="&amp;AL$4+6,'Planning_zones'!$H$5:$H$154,"&gt;="&amp;AL$4),0))</f>
        <v/>
      </c>
      <c r="AM5" s="13">
        <f>IF(OR($A5="",AM$4=""),"",IFERROR(COUNTIFS('Planning_zones'!$B$5:$B$154,$A5,'Planning_zones'!$K$5:$K$154,"&lt;&gt;Annulé",'Planning_zones'!$G$5:$G$154,"&lt;="&amp;AM$4+6,'Planning_zones'!$H$5:$H$154,"&gt;="&amp;AM$4),0))</f>
        <v/>
      </c>
      <c r="AN5" s="13">
        <f>IF(OR($A5="",AN$4=""),"",IFERROR(COUNTIFS('Planning_zones'!$B$5:$B$154,$A5,'Planning_zones'!$K$5:$K$154,"&lt;&gt;Annulé",'Planning_zones'!$G$5:$G$154,"&lt;="&amp;AN$4+6,'Planning_zones'!$H$5:$H$154,"&gt;="&amp;AN$4),0))</f>
        <v/>
      </c>
      <c r="AO5" s="13">
        <f>IF(OR($A5="",AO$4=""),"",IFERROR(COUNTIFS('Planning_zones'!$B$5:$B$154,$A5,'Planning_zones'!$K$5:$K$154,"&lt;&gt;Annulé",'Planning_zones'!$G$5:$G$154,"&lt;="&amp;AO$4+6,'Planning_zones'!$H$5:$H$154,"&gt;="&amp;AO$4),0))</f>
        <v/>
      </c>
      <c r="AP5" s="13">
        <f>IF(OR($A5="",AP$4=""),"",IFERROR(COUNTIFS('Planning_zones'!$B$5:$B$154,$A5,'Planning_zones'!$K$5:$K$154,"&lt;&gt;Annulé",'Planning_zones'!$G$5:$G$154,"&lt;="&amp;AP$4+6,'Planning_zones'!$H$5:$H$154,"&gt;="&amp;AP$4),0))</f>
        <v/>
      </c>
      <c r="AQ5" s="13">
        <f>IF(OR($A5="",AQ$4=""),"",IFERROR(COUNTIFS('Planning_zones'!$B$5:$B$154,$A5,'Planning_zones'!$K$5:$K$154,"&lt;&gt;Annulé",'Planning_zones'!$G$5:$G$154,"&lt;="&amp;AQ$4+6,'Planning_zones'!$H$5:$H$154,"&gt;="&amp;AQ$4),0))</f>
        <v/>
      </c>
      <c r="AR5" s="13">
        <f>IF(OR($A5="",AR$4=""),"",IFERROR(COUNTIFS('Planning_zones'!$B$5:$B$154,$A5,'Planning_zones'!$K$5:$K$154,"&lt;&gt;Annulé",'Planning_zones'!$G$5:$G$154,"&lt;="&amp;AR$4+6,'Planning_zones'!$H$5:$H$154,"&gt;="&amp;AR$4),0))</f>
        <v/>
      </c>
      <c r="AS5" s="13">
        <f>IF(OR($A5="",AS$4=""),"",IFERROR(COUNTIFS('Planning_zones'!$B$5:$B$154,$A5,'Planning_zones'!$K$5:$K$154,"&lt;&gt;Annulé",'Planning_zones'!$G$5:$G$154,"&lt;="&amp;AS$4+6,'Planning_zones'!$H$5:$H$154,"&gt;="&amp;AS$4),0))</f>
        <v/>
      </c>
      <c r="AT5" s="13">
        <f>IF(OR($A5="",AT$4=""),"",IFERROR(COUNTIFS('Planning_zones'!$B$5:$B$154,$A5,'Planning_zones'!$K$5:$K$154,"&lt;&gt;Annulé",'Planning_zones'!$G$5:$G$154,"&lt;="&amp;AT$4+6,'Planning_zones'!$H$5:$H$154,"&gt;="&amp;AT$4),0))</f>
        <v/>
      </c>
      <c r="AU5" s="13">
        <f>IF(OR($A5="",AU$4=""),"",IFERROR(COUNTIFS('Planning_zones'!$B$5:$B$154,$A5,'Planning_zones'!$K$5:$K$154,"&lt;&gt;Annulé",'Planning_zones'!$G$5:$G$154,"&lt;="&amp;AU$4+6,'Planning_zones'!$H$5:$H$154,"&gt;="&amp;AU$4),0))</f>
        <v/>
      </c>
      <c r="AV5" s="13">
        <f>IF(OR($A5="",AV$4=""),"",IFERROR(COUNTIFS('Planning_zones'!$B$5:$B$154,$A5,'Planning_zones'!$K$5:$K$154,"&lt;&gt;Annulé",'Planning_zones'!$G$5:$G$154,"&lt;="&amp;AV$4+6,'Planning_zones'!$H$5:$H$154,"&gt;="&amp;AV$4),0))</f>
        <v/>
      </c>
      <c r="AW5" s="13">
        <f>IF(OR($A5="",AW$4=""),"",IFERROR(COUNTIFS('Planning_zones'!$B$5:$B$154,$A5,'Planning_zones'!$K$5:$K$154,"&lt;&gt;Annulé",'Planning_zones'!$G$5:$G$154,"&lt;="&amp;AW$4+6,'Planning_zones'!$H$5:$H$154,"&gt;="&amp;AW$4),0))</f>
        <v/>
      </c>
      <c r="AX5" s="13">
        <f>IF(OR($A5="",AX$4=""),"",IFERROR(COUNTIFS('Planning_zones'!$B$5:$B$154,$A5,'Planning_zones'!$K$5:$K$154,"&lt;&gt;Annulé",'Planning_zones'!$G$5:$G$154,"&lt;="&amp;AX$4+6,'Planning_zones'!$H$5:$H$154,"&gt;="&amp;AX$4),0))</f>
        <v/>
      </c>
      <c r="AY5" s="13">
        <f>IF(OR($A5="",AY$4=""),"",IFERROR(COUNTIFS('Planning_zones'!$B$5:$B$154,$A5,'Planning_zones'!$K$5:$K$154,"&lt;&gt;Annulé",'Planning_zones'!$G$5:$G$154,"&lt;="&amp;AY$4+6,'Planning_zones'!$H$5:$H$154,"&gt;="&amp;AY$4),0))</f>
        <v/>
      </c>
      <c r="AZ5" s="13">
        <f>IF(OR($A5="",AZ$4=""),"",IFERROR(COUNTIFS('Planning_zones'!$B$5:$B$154,$A5,'Planning_zones'!$K$5:$K$154,"&lt;&gt;Annulé",'Planning_zones'!$G$5:$G$154,"&lt;="&amp;AZ$4+6,'Planning_zones'!$H$5:$H$154,"&gt;="&amp;AZ$4),0))</f>
        <v/>
      </c>
      <c r="BA5" s="13">
        <f>IF(OR($A5="",BA$4=""),"",IFERROR(COUNTIFS('Planning_zones'!$B$5:$B$154,$A5,'Planning_zones'!$K$5:$K$154,"&lt;&gt;Annulé",'Planning_zones'!$G$5:$G$154,"&lt;="&amp;BA$4+6,'Planning_zones'!$H$5:$H$154,"&gt;="&amp;BA$4),0))</f>
        <v/>
      </c>
    </row>
    <row r="6" ht="21" customHeight="1">
      <c r="A6" s="28">
        <f>IFERROR(INDEX('Paramètres'!$A$8:$A$107,MATCH(SMALL('Paramètres'!$C$8:$C$107,2),'Paramètres'!$C$8:$C$107,0)),"")</f>
        <v/>
      </c>
      <c r="B6" s="13">
        <f>IF(OR($A6="",B$4=""),"",IFERROR(COUNTIFS('Planning_zones'!$B$5:$B$154,$A6,'Planning_zones'!$K$5:$K$154,"&lt;&gt;Annulé",'Planning_zones'!$G$5:$G$154,"&lt;="&amp;B$4+6,'Planning_zones'!$H$5:$H$154,"&gt;="&amp;B$4),0))</f>
        <v/>
      </c>
      <c r="C6" s="13">
        <f>IF(OR($A6="",C$4=""),"",IFERROR(COUNTIFS('Planning_zones'!$B$5:$B$154,$A6,'Planning_zones'!$K$5:$K$154,"&lt;&gt;Annulé",'Planning_zones'!$G$5:$G$154,"&lt;="&amp;C$4+6,'Planning_zones'!$H$5:$H$154,"&gt;="&amp;C$4),0))</f>
        <v/>
      </c>
      <c r="D6" s="13">
        <f>IF(OR($A6="",D$4=""),"",IFERROR(COUNTIFS('Planning_zones'!$B$5:$B$154,$A6,'Planning_zones'!$K$5:$K$154,"&lt;&gt;Annulé",'Planning_zones'!$G$5:$G$154,"&lt;="&amp;D$4+6,'Planning_zones'!$H$5:$H$154,"&gt;="&amp;D$4),0))</f>
        <v/>
      </c>
      <c r="E6" s="13">
        <f>IF(OR($A6="",E$4=""),"",IFERROR(COUNTIFS('Planning_zones'!$B$5:$B$154,$A6,'Planning_zones'!$K$5:$K$154,"&lt;&gt;Annulé",'Planning_zones'!$G$5:$G$154,"&lt;="&amp;E$4+6,'Planning_zones'!$H$5:$H$154,"&gt;="&amp;E$4),0))</f>
        <v/>
      </c>
      <c r="F6" s="13">
        <f>IF(OR($A6="",F$4=""),"",IFERROR(COUNTIFS('Planning_zones'!$B$5:$B$154,$A6,'Planning_zones'!$K$5:$K$154,"&lt;&gt;Annulé",'Planning_zones'!$G$5:$G$154,"&lt;="&amp;F$4+6,'Planning_zones'!$H$5:$H$154,"&gt;="&amp;F$4),0))</f>
        <v/>
      </c>
      <c r="G6" s="13">
        <f>IF(OR($A6="",G$4=""),"",IFERROR(COUNTIFS('Planning_zones'!$B$5:$B$154,$A6,'Planning_zones'!$K$5:$K$154,"&lt;&gt;Annulé",'Planning_zones'!$G$5:$G$154,"&lt;="&amp;G$4+6,'Planning_zones'!$H$5:$H$154,"&gt;="&amp;G$4),0))</f>
        <v/>
      </c>
      <c r="H6" s="13">
        <f>IF(OR($A6="",H$4=""),"",IFERROR(COUNTIFS('Planning_zones'!$B$5:$B$154,$A6,'Planning_zones'!$K$5:$K$154,"&lt;&gt;Annulé",'Planning_zones'!$G$5:$G$154,"&lt;="&amp;H$4+6,'Planning_zones'!$H$5:$H$154,"&gt;="&amp;H$4),0))</f>
        <v/>
      </c>
      <c r="I6" s="13">
        <f>IF(OR($A6="",I$4=""),"",IFERROR(COUNTIFS('Planning_zones'!$B$5:$B$154,$A6,'Planning_zones'!$K$5:$K$154,"&lt;&gt;Annulé",'Planning_zones'!$G$5:$G$154,"&lt;="&amp;I$4+6,'Planning_zones'!$H$5:$H$154,"&gt;="&amp;I$4),0))</f>
        <v/>
      </c>
      <c r="J6" s="13">
        <f>IF(OR($A6="",J$4=""),"",IFERROR(COUNTIFS('Planning_zones'!$B$5:$B$154,$A6,'Planning_zones'!$K$5:$K$154,"&lt;&gt;Annulé",'Planning_zones'!$G$5:$G$154,"&lt;="&amp;J$4+6,'Planning_zones'!$H$5:$H$154,"&gt;="&amp;J$4),0))</f>
        <v/>
      </c>
      <c r="K6" s="13">
        <f>IF(OR($A6="",K$4=""),"",IFERROR(COUNTIFS('Planning_zones'!$B$5:$B$154,$A6,'Planning_zones'!$K$5:$K$154,"&lt;&gt;Annulé",'Planning_zones'!$G$5:$G$154,"&lt;="&amp;K$4+6,'Planning_zones'!$H$5:$H$154,"&gt;="&amp;K$4),0))</f>
        <v/>
      </c>
      <c r="L6" s="13">
        <f>IF(OR($A6="",L$4=""),"",IFERROR(COUNTIFS('Planning_zones'!$B$5:$B$154,$A6,'Planning_zones'!$K$5:$K$154,"&lt;&gt;Annulé",'Planning_zones'!$G$5:$G$154,"&lt;="&amp;L$4+6,'Planning_zones'!$H$5:$H$154,"&gt;="&amp;L$4),0))</f>
        <v/>
      </c>
      <c r="M6" s="13">
        <f>IF(OR($A6="",M$4=""),"",IFERROR(COUNTIFS('Planning_zones'!$B$5:$B$154,$A6,'Planning_zones'!$K$5:$K$154,"&lt;&gt;Annulé",'Planning_zones'!$G$5:$G$154,"&lt;="&amp;M$4+6,'Planning_zones'!$H$5:$H$154,"&gt;="&amp;M$4),0))</f>
        <v/>
      </c>
      <c r="N6" s="13">
        <f>IF(OR($A6="",N$4=""),"",IFERROR(COUNTIFS('Planning_zones'!$B$5:$B$154,$A6,'Planning_zones'!$K$5:$K$154,"&lt;&gt;Annulé",'Planning_zones'!$G$5:$G$154,"&lt;="&amp;N$4+6,'Planning_zones'!$H$5:$H$154,"&gt;="&amp;N$4),0))</f>
        <v/>
      </c>
      <c r="O6" s="13">
        <f>IF(OR($A6="",O$4=""),"",IFERROR(COUNTIFS('Planning_zones'!$B$5:$B$154,$A6,'Planning_zones'!$K$5:$K$154,"&lt;&gt;Annulé",'Planning_zones'!$G$5:$G$154,"&lt;="&amp;O$4+6,'Planning_zones'!$H$5:$H$154,"&gt;="&amp;O$4),0))</f>
        <v/>
      </c>
      <c r="P6" s="13">
        <f>IF(OR($A6="",P$4=""),"",IFERROR(COUNTIFS('Planning_zones'!$B$5:$B$154,$A6,'Planning_zones'!$K$5:$K$154,"&lt;&gt;Annulé",'Planning_zones'!$G$5:$G$154,"&lt;="&amp;P$4+6,'Planning_zones'!$H$5:$H$154,"&gt;="&amp;P$4),0))</f>
        <v/>
      </c>
      <c r="Q6" s="13">
        <f>IF(OR($A6="",Q$4=""),"",IFERROR(COUNTIFS('Planning_zones'!$B$5:$B$154,$A6,'Planning_zones'!$K$5:$K$154,"&lt;&gt;Annulé",'Planning_zones'!$G$5:$G$154,"&lt;="&amp;Q$4+6,'Planning_zones'!$H$5:$H$154,"&gt;="&amp;Q$4),0))</f>
        <v/>
      </c>
      <c r="R6" s="13">
        <f>IF(OR($A6="",R$4=""),"",IFERROR(COUNTIFS('Planning_zones'!$B$5:$B$154,$A6,'Planning_zones'!$K$5:$K$154,"&lt;&gt;Annulé",'Planning_zones'!$G$5:$G$154,"&lt;="&amp;R$4+6,'Planning_zones'!$H$5:$H$154,"&gt;="&amp;R$4),0))</f>
        <v/>
      </c>
      <c r="S6" s="13">
        <f>IF(OR($A6="",S$4=""),"",IFERROR(COUNTIFS('Planning_zones'!$B$5:$B$154,$A6,'Planning_zones'!$K$5:$K$154,"&lt;&gt;Annulé",'Planning_zones'!$G$5:$G$154,"&lt;="&amp;S$4+6,'Planning_zones'!$H$5:$H$154,"&gt;="&amp;S$4),0))</f>
        <v/>
      </c>
      <c r="T6" s="13">
        <f>IF(OR($A6="",T$4=""),"",IFERROR(COUNTIFS('Planning_zones'!$B$5:$B$154,$A6,'Planning_zones'!$K$5:$K$154,"&lt;&gt;Annulé",'Planning_zones'!$G$5:$G$154,"&lt;="&amp;T$4+6,'Planning_zones'!$H$5:$H$154,"&gt;="&amp;T$4),0))</f>
        <v/>
      </c>
      <c r="U6" s="13">
        <f>IF(OR($A6="",U$4=""),"",IFERROR(COUNTIFS('Planning_zones'!$B$5:$B$154,$A6,'Planning_zones'!$K$5:$K$154,"&lt;&gt;Annulé",'Planning_zones'!$G$5:$G$154,"&lt;="&amp;U$4+6,'Planning_zones'!$H$5:$H$154,"&gt;="&amp;U$4),0))</f>
        <v/>
      </c>
      <c r="V6" s="13">
        <f>IF(OR($A6="",V$4=""),"",IFERROR(COUNTIFS('Planning_zones'!$B$5:$B$154,$A6,'Planning_zones'!$K$5:$K$154,"&lt;&gt;Annulé",'Planning_zones'!$G$5:$G$154,"&lt;="&amp;V$4+6,'Planning_zones'!$H$5:$H$154,"&gt;="&amp;V$4),0))</f>
        <v/>
      </c>
      <c r="W6" s="13">
        <f>IF(OR($A6="",W$4=""),"",IFERROR(COUNTIFS('Planning_zones'!$B$5:$B$154,$A6,'Planning_zones'!$K$5:$K$154,"&lt;&gt;Annulé",'Planning_zones'!$G$5:$G$154,"&lt;="&amp;W$4+6,'Planning_zones'!$H$5:$H$154,"&gt;="&amp;W$4),0))</f>
        <v/>
      </c>
      <c r="X6" s="13">
        <f>IF(OR($A6="",X$4=""),"",IFERROR(COUNTIFS('Planning_zones'!$B$5:$B$154,$A6,'Planning_zones'!$K$5:$K$154,"&lt;&gt;Annulé",'Planning_zones'!$G$5:$G$154,"&lt;="&amp;X$4+6,'Planning_zones'!$H$5:$H$154,"&gt;="&amp;X$4),0))</f>
        <v/>
      </c>
      <c r="Y6" s="13">
        <f>IF(OR($A6="",Y$4=""),"",IFERROR(COUNTIFS('Planning_zones'!$B$5:$B$154,$A6,'Planning_zones'!$K$5:$K$154,"&lt;&gt;Annulé",'Planning_zones'!$G$5:$G$154,"&lt;="&amp;Y$4+6,'Planning_zones'!$H$5:$H$154,"&gt;="&amp;Y$4),0))</f>
        <v/>
      </c>
      <c r="Z6" s="13">
        <f>IF(OR($A6="",Z$4=""),"",IFERROR(COUNTIFS('Planning_zones'!$B$5:$B$154,$A6,'Planning_zones'!$K$5:$K$154,"&lt;&gt;Annulé",'Planning_zones'!$G$5:$G$154,"&lt;="&amp;Z$4+6,'Planning_zones'!$H$5:$H$154,"&gt;="&amp;Z$4),0))</f>
        <v/>
      </c>
      <c r="AA6" s="13">
        <f>IF(OR($A6="",AA$4=""),"",IFERROR(COUNTIFS('Planning_zones'!$B$5:$B$154,$A6,'Planning_zones'!$K$5:$K$154,"&lt;&gt;Annulé",'Planning_zones'!$G$5:$G$154,"&lt;="&amp;AA$4+6,'Planning_zones'!$H$5:$H$154,"&gt;="&amp;AA$4),0))</f>
        <v/>
      </c>
      <c r="AB6" s="13">
        <f>IF(OR($A6="",AB$4=""),"",IFERROR(COUNTIFS('Planning_zones'!$B$5:$B$154,$A6,'Planning_zones'!$K$5:$K$154,"&lt;&gt;Annulé",'Planning_zones'!$G$5:$G$154,"&lt;="&amp;AB$4+6,'Planning_zones'!$H$5:$H$154,"&gt;="&amp;AB$4),0))</f>
        <v/>
      </c>
      <c r="AC6" s="13">
        <f>IF(OR($A6="",AC$4=""),"",IFERROR(COUNTIFS('Planning_zones'!$B$5:$B$154,$A6,'Planning_zones'!$K$5:$K$154,"&lt;&gt;Annulé",'Planning_zones'!$G$5:$G$154,"&lt;="&amp;AC$4+6,'Planning_zones'!$H$5:$H$154,"&gt;="&amp;AC$4),0))</f>
        <v/>
      </c>
      <c r="AD6" s="13">
        <f>IF(OR($A6="",AD$4=""),"",IFERROR(COUNTIFS('Planning_zones'!$B$5:$B$154,$A6,'Planning_zones'!$K$5:$K$154,"&lt;&gt;Annulé",'Planning_zones'!$G$5:$G$154,"&lt;="&amp;AD$4+6,'Planning_zones'!$H$5:$H$154,"&gt;="&amp;AD$4),0))</f>
        <v/>
      </c>
      <c r="AE6" s="13">
        <f>IF(OR($A6="",AE$4=""),"",IFERROR(COUNTIFS('Planning_zones'!$B$5:$B$154,$A6,'Planning_zones'!$K$5:$K$154,"&lt;&gt;Annulé",'Planning_zones'!$G$5:$G$154,"&lt;="&amp;AE$4+6,'Planning_zones'!$H$5:$H$154,"&gt;="&amp;AE$4),0))</f>
        <v/>
      </c>
      <c r="AF6" s="13">
        <f>IF(OR($A6="",AF$4=""),"",IFERROR(COUNTIFS('Planning_zones'!$B$5:$B$154,$A6,'Planning_zones'!$K$5:$K$154,"&lt;&gt;Annulé",'Planning_zones'!$G$5:$G$154,"&lt;="&amp;AF$4+6,'Planning_zones'!$H$5:$H$154,"&gt;="&amp;AF$4),0))</f>
        <v/>
      </c>
      <c r="AG6" s="13">
        <f>IF(OR($A6="",AG$4=""),"",IFERROR(COUNTIFS('Planning_zones'!$B$5:$B$154,$A6,'Planning_zones'!$K$5:$K$154,"&lt;&gt;Annulé",'Planning_zones'!$G$5:$G$154,"&lt;="&amp;AG$4+6,'Planning_zones'!$H$5:$H$154,"&gt;="&amp;AG$4),0))</f>
        <v/>
      </c>
      <c r="AH6" s="13">
        <f>IF(OR($A6="",AH$4=""),"",IFERROR(COUNTIFS('Planning_zones'!$B$5:$B$154,$A6,'Planning_zones'!$K$5:$K$154,"&lt;&gt;Annulé",'Planning_zones'!$G$5:$G$154,"&lt;="&amp;AH$4+6,'Planning_zones'!$H$5:$H$154,"&gt;="&amp;AH$4),0))</f>
        <v/>
      </c>
      <c r="AI6" s="13">
        <f>IF(OR($A6="",AI$4=""),"",IFERROR(COUNTIFS('Planning_zones'!$B$5:$B$154,$A6,'Planning_zones'!$K$5:$K$154,"&lt;&gt;Annulé",'Planning_zones'!$G$5:$G$154,"&lt;="&amp;AI$4+6,'Planning_zones'!$H$5:$H$154,"&gt;="&amp;AI$4),0))</f>
        <v/>
      </c>
      <c r="AJ6" s="13">
        <f>IF(OR($A6="",AJ$4=""),"",IFERROR(COUNTIFS('Planning_zones'!$B$5:$B$154,$A6,'Planning_zones'!$K$5:$K$154,"&lt;&gt;Annulé",'Planning_zones'!$G$5:$G$154,"&lt;="&amp;AJ$4+6,'Planning_zones'!$H$5:$H$154,"&gt;="&amp;AJ$4),0))</f>
        <v/>
      </c>
      <c r="AK6" s="13">
        <f>IF(OR($A6="",AK$4=""),"",IFERROR(COUNTIFS('Planning_zones'!$B$5:$B$154,$A6,'Planning_zones'!$K$5:$K$154,"&lt;&gt;Annulé",'Planning_zones'!$G$5:$G$154,"&lt;="&amp;AK$4+6,'Planning_zones'!$H$5:$H$154,"&gt;="&amp;AK$4),0))</f>
        <v/>
      </c>
      <c r="AL6" s="13">
        <f>IF(OR($A6="",AL$4=""),"",IFERROR(COUNTIFS('Planning_zones'!$B$5:$B$154,$A6,'Planning_zones'!$K$5:$K$154,"&lt;&gt;Annulé",'Planning_zones'!$G$5:$G$154,"&lt;="&amp;AL$4+6,'Planning_zones'!$H$5:$H$154,"&gt;="&amp;AL$4),0))</f>
        <v/>
      </c>
      <c r="AM6" s="13">
        <f>IF(OR($A6="",AM$4=""),"",IFERROR(COUNTIFS('Planning_zones'!$B$5:$B$154,$A6,'Planning_zones'!$K$5:$K$154,"&lt;&gt;Annulé",'Planning_zones'!$G$5:$G$154,"&lt;="&amp;AM$4+6,'Planning_zones'!$H$5:$H$154,"&gt;="&amp;AM$4),0))</f>
        <v/>
      </c>
      <c r="AN6" s="13">
        <f>IF(OR($A6="",AN$4=""),"",IFERROR(COUNTIFS('Planning_zones'!$B$5:$B$154,$A6,'Planning_zones'!$K$5:$K$154,"&lt;&gt;Annulé",'Planning_zones'!$G$5:$G$154,"&lt;="&amp;AN$4+6,'Planning_zones'!$H$5:$H$154,"&gt;="&amp;AN$4),0))</f>
        <v/>
      </c>
      <c r="AO6" s="13">
        <f>IF(OR($A6="",AO$4=""),"",IFERROR(COUNTIFS('Planning_zones'!$B$5:$B$154,$A6,'Planning_zones'!$K$5:$K$154,"&lt;&gt;Annulé",'Planning_zones'!$G$5:$G$154,"&lt;="&amp;AO$4+6,'Planning_zones'!$H$5:$H$154,"&gt;="&amp;AO$4),0))</f>
        <v/>
      </c>
      <c r="AP6" s="13">
        <f>IF(OR($A6="",AP$4=""),"",IFERROR(COUNTIFS('Planning_zones'!$B$5:$B$154,$A6,'Planning_zones'!$K$5:$K$154,"&lt;&gt;Annulé",'Planning_zones'!$G$5:$G$154,"&lt;="&amp;AP$4+6,'Planning_zones'!$H$5:$H$154,"&gt;="&amp;AP$4),0))</f>
        <v/>
      </c>
      <c r="AQ6" s="13">
        <f>IF(OR($A6="",AQ$4=""),"",IFERROR(COUNTIFS('Planning_zones'!$B$5:$B$154,$A6,'Planning_zones'!$K$5:$K$154,"&lt;&gt;Annulé",'Planning_zones'!$G$5:$G$154,"&lt;="&amp;AQ$4+6,'Planning_zones'!$H$5:$H$154,"&gt;="&amp;AQ$4),0))</f>
        <v/>
      </c>
      <c r="AR6" s="13">
        <f>IF(OR($A6="",AR$4=""),"",IFERROR(COUNTIFS('Planning_zones'!$B$5:$B$154,$A6,'Planning_zones'!$K$5:$K$154,"&lt;&gt;Annulé",'Planning_zones'!$G$5:$G$154,"&lt;="&amp;AR$4+6,'Planning_zones'!$H$5:$H$154,"&gt;="&amp;AR$4),0))</f>
        <v/>
      </c>
      <c r="AS6" s="13">
        <f>IF(OR($A6="",AS$4=""),"",IFERROR(COUNTIFS('Planning_zones'!$B$5:$B$154,$A6,'Planning_zones'!$K$5:$K$154,"&lt;&gt;Annulé",'Planning_zones'!$G$5:$G$154,"&lt;="&amp;AS$4+6,'Planning_zones'!$H$5:$H$154,"&gt;="&amp;AS$4),0))</f>
        <v/>
      </c>
      <c r="AT6" s="13">
        <f>IF(OR($A6="",AT$4=""),"",IFERROR(COUNTIFS('Planning_zones'!$B$5:$B$154,$A6,'Planning_zones'!$K$5:$K$154,"&lt;&gt;Annulé",'Planning_zones'!$G$5:$G$154,"&lt;="&amp;AT$4+6,'Planning_zones'!$H$5:$H$154,"&gt;="&amp;AT$4),0))</f>
        <v/>
      </c>
      <c r="AU6" s="13">
        <f>IF(OR($A6="",AU$4=""),"",IFERROR(COUNTIFS('Planning_zones'!$B$5:$B$154,$A6,'Planning_zones'!$K$5:$K$154,"&lt;&gt;Annulé",'Planning_zones'!$G$5:$G$154,"&lt;="&amp;AU$4+6,'Planning_zones'!$H$5:$H$154,"&gt;="&amp;AU$4),0))</f>
        <v/>
      </c>
      <c r="AV6" s="13">
        <f>IF(OR($A6="",AV$4=""),"",IFERROR(COUNTIFS('Planning_zones'!$B$5:$B$154,$A6,'Planning_zones'!$K$5:$K$154,"&lt;&gt;Annulé",'Planning_zones'!$G$5:$G$154,"&lt;="&amp;AV$4+6,'Planning_zones'!$H$5:$H$154,"&gt;="&amp;AV$4),0))</f>
        <v/>
      </c>
      <c r="AW6" s="13">
        <f>IF(OR($A6="",AW$4=""),"",IFERROR(COUNTIFS('Planning_zones'!$B$5:$B$154,$A6,'Planning_zones'!$K$5:$K$154,"&lt;&gt;Annulé",'Planning_zones'!$G$5:$G$154,"&lt;="&amp;AW$4+6,'Planning_zones'!$H$5:$H$154,"&gt;="&amp;AW$4),0))</f>
        <v/>
      </c>
      <c r="AX6" s="13">
        <f>IF(OR($A6="",AX$4=""),"",IFERROR(COUNTIFS('Planning_zones'!$B$5:$B$154,$A6,'Planning_zones'!$K$5:$K$154,"&lt;&gt;Annulé",'Planning_zones'!$G$5:$G$154,"&lt;="&amp;AX$4+6,'Planning_zones'!$H$5:$H$154,"&gt;="&amp;AX$4),0))</f>
        <v/>
      </c>
      <c r="AY6" s="13">
        <f>IF(OR($A6="",AY$4=""),"",IFERROR(COUNTIFS('Planning_zones'!$B$5:$B$154,$A6,'Planning_zones'!$K$5:$K$154,"&lt;&gt;Annulé",'Planning_zones'!$G$5:$G$154,"&lt;="&amp;AY$4+6,'Planning_zones'!$H$5:$H$154,"&gt;="&amp;AY$4),0))</f>
        <v/>
      </c>
      <c r="AZ6" s="13">
        <f>IF(OR($A6="",AZ$4=""),"",IFERROR(COUNTIFS('Planning_zones'!$B$5:$B$154,$A6,'Planning_zones'!$K$5:$K$154,"&lt;&gt;Annulé",'Planning_zones'!$G$5:$G$154,"&lt;="&amp;AZ$4+6,'Planning_zones'!$H$5:$H$154,"&gt;="&amp;AZ$4),0))</f>
        <v/>
      </c>
      <c r="BA6" s="13">
        <f>IF(OR($A6="",BA$4=""),"",IFERROR(COUNTIFS('Planning_zones'!$B$5:$B$154,$A6,'Planning_zones'!$K$5:$K$154,"&lt;&gt;Annulé",'Planning_zones'!$G$5:$G$154,"&lt;="&amp;BA$4+6,'Planning_zones'!$H$5:$H$154,"&gt;="&amp;BA$4),0))</f>
        <v/>
      </c>
    </row>
    <row r="7" ht="21" customHeight="1">
      <c r="A7" s="27">
        <f>IFERROR(INDEX('Paramètres'!$A$8:$A$107,MATCH(SMALL('Paramètres'!$C$8:$C$107,3),'Paramètres'!$C$8:$C$107,0)),"")</f>
        <v/>
      </c>
      <c r="B7" s="13">
        <f>IF(OR($A7="",B$4=""),"",IFERROR(COUNTIFS('Planning_zones'!$B$5:$B$154,$A7,'Planning_zones'!$K$5:$K$154,"&lt;&gt;Annulé",'Planning_zones'!$G$5:$G$154,"&lt;="&amp;B$4+6,'Planning_zones'!$H$5:$H$154,"&gt;="&amp;B$4),0))</f>
        <v/>
      </c>
      <c r="C7" s="13">
        <f>IF(OR($A7="",C$4=""),"",IFERROR(COUNTIFS('Planning_zones'!$B$5:$B$154,$A7,'Planning_zones'!$K$5:$K$154,"&lt;&gt;Annulé",'Planning_zones'!$G$5:$G$154,"&lt;="&amp;C$4+6,'Planning_zones'!$H$5:$H$154,"&gt;="&amp;C$4),0))</f>
        <v/>
      </c>
      <c r="D7" s="13">
        <f>IF(OR($A7="",D$4=""),"",IFERROR(COUNTIFS('Planning_zones'!$B$5:$B$154,$A7,'Planning_zones'!$K$5:$K$154,"&lt;&gt;Annulé",'Planning_zones'!$G$5:$G$154,"&lt;="&amp;D$4+6,'Planning_zones'!$H$5:$H$154,"&gt;="&amp;D$4),0))</f>
        <v/>
      </c>
      <c r="E7" s="13">
        <f>IF(OR($A7="",E$4=""),"",IFERROR(COUNTIFS('Planning_zones'!$B$5:$B$154,$A7,'Planning_zones'!$K$5:$K$154,"&lt;&gt;Annulé",'Planning_zones'!$G$5:$G$154,"&lt;="&amp;E$4+6,'Planning_zones'!$H$5:$H$154,"&gt;="&amp;E$4),0))</f>
        <v/>
      </c>
      <c r="F7" s="13">
        <f>IF(OR($A7="",F$4=""),"",IFERROR(COUNTIFS('Planning_zones'!$B$5:$B$154,$A7,'Planning_zones'!$K$5:$K$154,"&lt;&gt;Annulé",'Planning_zones'!$G$5:$G$154,"&lt;="&amp;F$4+6,'Planning_zones'!$H$5:$H$154,"&gt;="&amp;F$4),0))</f>
        <v/>
      </c>
      <c r="G7" s="13">
        <f>IF(OR($A7="",G$4=""),"",IFERROR(COUNTIFS('Planning_zones'!$B$5:$B$154,$A7,'Planning_zones'!$K$5:$K$154,"&lt;&gt;Annulé",'Planning_zones'!$G$5:$G$154,"&lt;="&amp;G$4+6,'Planning_zones'!$H$5:$H$154,"&gt;="&amp;G$4),0))</f>
        <v/>
      </c>
      <c r="H7" s="13">
        <f>IF(OR($A7="",H$4=""),"",IFERROR(COUNTIFS('Planning_zones'!$B$5:$B$154,$A7,'Planning_zones'!$K$5:$K$154,"&lt;&gt;Annulé",'Planning_zones'!$G$5:$G$154,"&lt;="&amp;H$4+6,'Planning_zones'!$H$5:$H$154,"&gt;="&amp;H$4),0))</f>
        <v/>
      </c>
      <c r="I7" s="13">
        <f>IF(OR($A7="",I$4=""),"",IFERROR(COUNTIFS('Planning_zones'!$B$5:$B$154,$A7,'Planning_zones'!$K$5:$K$154,"&lt;&gt;Annulé",'Planning_zones'!$G$5:$G$154,"&lt;="&amp;I$4+6,'Planning_zones'!$H$5:$H$154,"&gt;="&amp;I$4),0))</f>
        <v/>
      </c>
      <c r="J7" s="13">
        <f>IF(OR($A7="",J$4=""),"",IFERROR(COUNTIFS('Planning_zones'!$B$5:$B$154,$A7,'Planning_zones'!$K$5:$K$154,"&lt;&gt;Annulé",'Planning_zones'!$G$5:$G$154,"&lt;="&amp;J$4+6,'Planning_zones'!$H$5:$H$154,"&gt;="&amp;J$4),0))</f>
        <v/>
      </c>
      <c r="K7" s="13">
        <f>IF(OR($A7="",K$4=""),"",IFERROR(COUNTIFS('Planning_zones'!$B$5:$B$154,$A7,'Planning_zones'!$K$5:$K$154,"&lt;&gt;Annulé",'Planning_zones'!$G$5:$G$154,"&lt;="&amp;K$4+6,'Planning_zones'!$H$5:$H$154,"&gt;="&amp;K$4),0))</f>
        <v/>
      </c>
      <c r="L7" s="13">
        <f>IF(OR($A7="",L$4=""),"",IFERROR(COUNTIFS('Planning_zones'!$B$5:$B$154,$A7,'Planning_zones'!$K$5:$K$154,"&lt;&gt;Annulé",'Planning_zones'!$G$5:$G$154,"&lt;="&amp;L$4+6,'Planning_zones'!$H$5:$H$154,"&gt;="&amp;L$4),0))</f>
        <v/>
      </c>
      <c r="M7" s="13">
        <f>IF(OR($A7="",M$4=""),"",IFERROR(COUNTIFS('Planning_zones'!$B$5:$B$154,$A7,'Planning_zones'!$K$5:$K$154,"&lt;&gt;Annulé",'Planning_zones'!$G$5:$G$154,"&lt;="&amp;M$4+6,'Planning_zones'!$H$5:$H$154,"&gt;="&amp;M$4),0))</f>
        <v/>
      </c>
      <c r="N7" s="13">
        <f>IF(OR($A7="",N$4=""),"",IFERROR(COUNTIFS('Planning_zones'!$B$5:$B$154,$A7,'Planning_zones'!$K$5:$K$154,"&lt;&gt;Annulé",'Planning_zones'!$G$5:$G$154,"&lt;="&amp;N$4+6,'Planning_zones'!$H$5:$H$154,"&gt;="&amp;N$4),0))</f>
        <v/>
      </c>
      <c r="O7" s="13">
        <f>IF(OR($A7="",O$4=""),"",IFERROR(COUNTIFS('Planning_zones'!$B$5:$B$154,$A7,'Planning_zones'!$K$5:$K$154,"&lt;&gt;Annulé",'Planning_zones'!$G$5:$G$154,"&lt;="&amp;O$4+6,'Planning_zones'!$H$5:$H$154,"&gt;="&amp;O$4),0))</f>
        <v/>
      </c>
      <c r="P7" s="13">
        <f>IF(OR($A7="",P$4=""),"",IFERROR(COUNTIFS('Planning_zones'!$B$5:$B$154,$A7,'Planning_zones'!$K$5:$K$154,"&lt;&gt;Annulé",'Planning_zones'!$G$5:$G$154,"&lt;="&amp;P$4+6,'Planning_zones'!$H$5:$H$154,"&gt;="&amp;P$4),0))</f>
        <v/>
      </c>
      <c r="Q7" s="13">
        <f>IF(OR($A7="",Q$4=""),"",IFERROR(COUNTIFS('Planning_zones'!$B$5:$B$154,$A7,'Planning_zones'!$K$5:$K$154,"&lt;&gt;Annulé",'Planning_zones'!$G$5:$G$154,"&lt;="&amp;Q$4+6,'Planning_zones'!$H$5:$H$154,"&gt;="&amp;Q$4),0))</f>
        <v/>
      </c>
      <c r="R7" s="13">
        <f>IF(OR($A7="",R$4=""),"",IFERROR(COUNTIFS('Planning_zones'!$B$5:$B$154,$A7,'Planning_zones'!$K$5:$K$154,"&lt;&gt;Annulé",'Planning_zones'!$G$5:$G$154,"&lt;="&amp;R$4+6,'Planning_zones'!$H$5:$H$154,"&gt;="&amp;R$4),0))</f>
        <v/>
      </c>
      <c r="S7" s="13">
        <f>IF(OR($A7="",S$4=""),"",IFERROR(COUNTIFS('Planning_zones'!$B$5:$B$154,$A7,'Planning_zones'!$K$5:$K$154,"&lt;&gt;Annulé",'Planning_zones'!$G$5:$G$154,"&lt;="&amp;S$4+6,'Planning_zones'!$H$5:$H$154,"&gt;="&amp;S$4),0))</f>
        <v/>
      </c>
      <c r="T7" s="13">
        <f>IF(OR($A7="",T$4=""),"",IFERROR(COUNTIFS('Planning_zones'!$B$5:$B$154,$A7,'Planning_zones'!$K$5:$K$154,"&lt;&gt;Annulé",'Planning_zones'!$G$5:$G$154,"&lt;="&amp;T$4+6,'Planning_zones'!$H$5:$H$154,"&gt;="&amp;T$4),0))</f>
        <v/>
      </c>
      <c r="U7" s="13">
        <f>IF(OR($A7="",U$4=""),"",IFERROR(COUNTIFS('Planning_zones'!$B$5:$B$154,$A7,'Planning_zones'!$K$5:$K$154,"&lt;&gt;Annulé",'Planning_zones'!$G$5:$G$154,"&lt;="&amp;U$4+6,'Planning_zones'!$H$5:$H$154,"&gt;="&amp;U$4),0))</f>
        <v/>
      </c>
      <c r="V7" s="13">
        <f>IF(OR($A7="",V$4=""),"",IFERROR(COUNTIFS('Planning_zones'!$B$5:$B$154,$A7,'Planning_zones'!$K$5:$K$154,"&lt;&gt;Annulé",'Planning_zones'!$G$5:$G$154,"&lt;="&amp;V$4+6,'Planning_zones'!$H$5:$H$154,"&gt;="&amp;V$4),0))</f>
        <v/>
      </c>
      <c r="W7" s="13">
        <f>IF(OR($A7="",W$4=""),"",IFERROR(COUNTIFS('Planning_zones'!$B$5:$B$154,$A7,'Planning_zones'!$K$5:$K$154,"&lt;&gt;Annulé",'Planning_zones'!$G$5:$G$154,"&lt;="&amp;W$4+6,'Planning_zones'!$H$5:$H$154,"&gt;="&amp;W$4),0))</f>
        <v/>
      </c>
      <c r="X7" s="13">
        <f>IF(OR($A7="",X$4=""),"",IFERROR(COUNTIFS('Planning_zones'!$B$5:$B$154,$A7,'Planning_zones'!$K$5:$K$154,"&lt;&gt;Annulé",'Planning_zones'!$G$5:$G$154,"&lt;="&amp;X$4+6,'Planning_zones'!$H$5:$H$154,"&gt;="&amp;X$4),0))</f>
        <v/>
      </c>
      <c r="Y7" s="13">
        <f>IF(OR($A7="",Y$4=""),"",IFERROR(COUNTIFS('Planning_zones'!$B$5:$B$154,$A7,'Planning_zones'!$K$5:$K$154,"&lt;&gt;Annulé",'Planning_zones'!$G$5:$G$154,"&lt;="&amp;Y$4+6,'Planning_zones'!$H$5:$H$154,"&gt;="&amp;Y$4),0))</f>
        <v/>
      </c>
      <c r="Z7" s="13">
        <f>IF(OR($A7="",Z$4=""),"",IFERROR(COUNTIFS('Planning_zones'!$B$5:$B$154,$A7,'Planning_zones'!$K$5:$K$154,"&lt;&gt;Annulé",'Planning_zones'!$G$5:$G$154,"&lt;="&amp;Z$4+6,'Planning_zones'!$H$5:$H$154,"&gt;="&amp;Z$4),0))</f>
        <v/>
      </c>
      <c r="AA7" s="13">
        <f>IF(OR($A7="",AA$4=""),"",IFERROR(COUNTIFS('Planning_zones'!$B$5:$B$154,$A7,'Planning_zones'!$K$5:$K$154,"&lt;&gt;Annulé",'Planning_zones'!$G$5:$G$154,"&lt;="&amp;AA$4+6,'Planning_zones'!$H$5:$H$154,"&gt;="&amp;AA$4),0))</f>
        <v/>
      </c>
      <c r="AB7" s="13">
        <f>IF(OR($A7="",AB$4=""),"",IFERROR(COUNTIFS('Planning_zones'!$B$5:$B$154,$A7,'Planning_zones'!$K$5:$K$154,"&lt;&gt;Annulé",'Planning_zones'!$G$5:$G$154,"&lt;="&amp;AB$4+6,'Planning_zones'!$H$5:$H$154,"&gt;="&amp;AB$4),0))</f>
        <v/>
      </c>
      <c r="AC7" s="13">
        <f>IF(OR($A7="",AC$4=""),"",IFERROR(COUNTIFS('Planning_zones'!$B$5:$B$154,$A7,'Planning_zones'!$K$5:$K$154,"&lt;&gt;Annulé",'Planning_zones'!$G$5:$G$154,"&lt;="&amp;AC$4+6,'Planning_zones'!$H$5:$H$154,"&gt;="&amp;AC$4),0))</f>
        <v/>
      </c>
      <c r="AD7" s="13">
        <f>IF(OR($A7="",AD$4=""),"",IFERROR(COUNTIFS('Planning_zones'!$B$5:$B$154,$A7,'Planning_zones'!$K$5:$K$154,"&lt;&gt;Annulé",'Planning_zones'!$G$5:$G$154,"&lt;="&amp;AD$4+6,'Planning_zones'!$H$5:$H$154,"&gt;="&amp;AD$4),0))</f>
        <v/>
      </c>
      <c r="AE7" s="13">
        <f>IF(OR($A7="",AE$4=""),"",IFERROR(COUNTIFS('Planning_zones'!$B$5:$B$154,$A7,'Planning_zones'!$K$5:$K$154,"&lt;&gt;Annulé",'Planning_zones'!$G$5:$G$154,"&lt;="&amp;AE$4+6,'Planning_zones'!$H$5:$H$154,"&gt;="&amp;AE$4),0))</f>
        <v/>
      </c>
      <c r="AF7" s="13">
        <f>IF(OR($A7="",AF$4=""),"",IFERROR(COUNTIFS('Planning_zones'!$B$5:$B$154,$A7,'Planning_zones'!$K$5:$K$154,"&lt;&gt;Annulé",'Planning_zones'!$G$5:$G$154,"&lt;="&amp;AF$4+6,'Planning_zones'!$H$5:$H$154,"&gt;="&amp;AF$4),0))</f>
        <v/>
      </c>
      <c r="AG7" s="13">
        <f>IF(OR($A7="",AG$4=""),"",IFERROR(COUNTIFS('Planning_zones'!$B$5:$B$154,$A7,'Planning_zones'!$K$5:$K$154,"&lt;&gt;Annulé",'Planning_zones'!$G$5:$G$154,"&lt;="&amp;AG$4+6,'Planning_zones'!$H$5:$H$154,"&gt;="&amp;AG$4),0))</f>
        <v/>
      </c>
      <c r="AH7" s="13">
        <f>IF(OR($A7="",AH$4=""),"",IFERROR(COUNTIFS('Planning_zones'!$B$5:$B$154,$A7,'Planning_zones'!$K$5:$K$154,"&lt;&gt;Annulé",'Planning_zones'!$G$5:$G$154,"&lt;="&amp;AH$4+6,'Planning_zones'!$H$5:$H$154,"&gt;="&amp;AH$4),0))</f>
        <v/>
      </c>
      <c r="AI7" s="13">
        <f>IF(OR($A7="",AI$4=""),"",IFERROR(COUNTIFS('Planning_zones'!$B$5:$B$154,$A7,'Planning_zones'!$K$5:$K$154,"&lt;&gt;Annulé",'Planning_zones'!$G$5:$G$154,"&lt;="&amp;AI$4+6,'Planning_zones'!$H$5:$H$154,"&gt;="&amp;AI$4),0))</f>
        <v/>
      </c>
      <c r="AJ7" s="13">
        <f>IF(OR($A7="",AJ$4=""),"",IFERROR(COUNTIFS('Planning_zones'!$B$5:$B$154,$A7,'Planning_zones'!$K$5:$K$154,"&lt;&gt;Annulé",'Planning_zones'!$G$5:$G$154,"&lt;="&amp;AJ$4+6,'Planning_zones'!$H$5:$H$154,"&gt;="&amp;AJ$4),0))</f>
        <v/>
      </c>
      <c r="AK7" s="13">
        <f>IF(OR($A7="",AK$4=""),"",IFERROR(COUNTIFS('Planning_zones'!$B$5:$B$154,$A7,'Planning_zones'!$K$5:$K$154,"&lt;&gt;Annulé",'Planning_zones'!$G$5:$G$154,"&lt;="&amp;AK$4+6,'Planning_zones'!$H$5:$H$154,"&gt;="&amp;AK$4),0))</f>
        <v/>
      </c>
      <c r="AL7" s="13">
        <f>IF(OR($A7="",AL$4=""),"",IFERROR(COUNTIFS('Planning_zones'!$B$5:$B$154,$A7,'Planning_zones'!$K$5:$K$154,"&lt;&gt;Annulé",'Planning_zones'!$G$5:$G$154,"&lt;="&amp;AL$4+6,'Planning_zones'!$H$5:$H$154,"&gt;="&amp;AL$4),0))</f>
        <v/>
      </c>
      <c r="AM7" s="13">
        <f>IF(OR($A7="",AM$4=""),"",IFERROR(COUNTIFS('Planning_zones'!$B$5:$B$154,$A7,'Planning_zones'!$K$5:$K$154,"&lt;&gt;Annulé",'Planning_zones'!$G$5:$G$154,"&lt;="&amp;AM$4+6,'Planning_zones'!$H$5:$H$154,"&gt;="&amp;AM$4),0))</f>
        <v/>
      </c>
      <c r="AN7" s="13">
        <f>IF(OR($A7="",AN$4=""),"",IFERROR(COUNTIFS('Planning_zones'!$B$5:$B$154,$A7,'Planning_zones'!$K$5:$K$154,"&lt;&gt;Annulé",'Planning_zones'!$G$5:$G$154,"&lt;="&amp;AN$4+6,'Planning_zones'!$H$5:$H$154,"&gt;="&amp;AN$4),0))</f>
        <v/>
      </c>
      <c r="AO7" s="13">
        <f>IF(OR($A7="",AO$4=""),"",IFERROR(COUNTIFS('Planning_zones'!$B$5:$B$154,$A7,'Planning_zones'!$K$5:$K$154,"&lt;&gt;Annulé",'Planning_zones'!$G$5:$G$154,"&lt;="&amp;AO$4+6,'Planning_zones'!$H$5:$H$154,"&gt;="&amp;AO$4),0))</f>
        <v/>
      </c>
      <c r="AP7" s="13">
        <f>IF(OR($A7="",AP$4=""),"",IFERROR(COUNTIFS('Planning_zones'!$B$5:$B$154,$A7,'Planning_zones'!$K$5:$K$154,"&lt;&gt;Annulé",'Planning_zones'!$G$5:$G$154,"&lt;="&amp;AP$4+6,'Planning_zones'!$H$5:$H$154,"&gt;="&amp;AP$4),0))</f>
        <v/>
      </c>
      <c r="AQ7" s="13">
        <f>IF(OR($A7="",AQ$4=""),"",IFERROR(COUNTIFS('Planning_zones'!$B$5:$B$154,$A7,'Planning_zones'!$K$5:$K$154,"&lt;&gt;Annulé",'Planning_zones'!$G$5:$G$154,"&lt;="&amp;AQ$4+6,'Planning_zones'!$H$5:$H$154,"&gt;="&amp;AQ$4),0))</f>
        <v/>
      </c>
      <c r="AR7" s="13">
        <f>IF(OR($A7="",AR$4=""),"",IFERROR(COUNTIFS('Planning_zones'!$B$5:$B$154,$A7,'Planning_zones'!$K$5:$K$154,"&lt;&gt;Annulé",'Planning_zones'!$G$5:$G$154,"&lt;="&amp;AR$4+6,'Planning_zones'!$H$5:$H$154,"&gt;="&amp;AR$4),0))</f>
        <v/>
      </c>
      <c r="AS7" s="13">
        <f>IF(OR($A7="",AS$4=""),"",IFERROR(COUNTIFS('Planning_zones'!$B$5:$B$154,$A7,'Planning_zones'!$K$5:$K$154,"&lt;&gt;Annulé",'Planning_zones'!$G$5:$G$154,"&lt;="&amp;AS$4+6,'Planning_zones'!$H$5:$H$154,"&gt;="&amp;AS$4),0))</f>
        <v/>
      </c>
      <c r="AT7" s="13">
        <f>IF(OR($A7="",AT$4=""),"",IFERROR(COUNTIFS('Planning_zones'!$B$5:$B$154,$A7,'Planning_zones'!$K$5:$K$154,"&lt;&gt;Annulé",'Planning_zones'!$G$5:$G$154,"&lt;="&amp;AT$4+6,'Planning_zones'!$H$5:$H$154,"&gt;="&amp;AT$4),0))</f>
        <v/>
      </c>
      <c r="AU7" s="13">
        <f>IF(OR($A7="",AU$4=""),"",IFERROR(COUNTIFS('Planning_zones'!$B$5:$B$154,$A7,'Planning_zones'!$K$5:$K$154,"&lt;&gt;Annulé",'Planning_zones'!$G$5:$G$154,"&lt;="&amp;AU$4+6,'Planning_zones'!$H$5:$H$154,"&gt;="&amp;AU$4),0))</f>
        <v/>
      </c>
      <c r="AV7" s="13">
        <f>IF(OR($A7="",AV$4=""),"",IFERROR(COUNTIFS('Planning_zones'!$B$5:$B$154,$A7,'Planning_zones'!$K$5:$K$154,"&lt;&gt;Annulé",'Planning_zones'!$G$5:$G$154,"&lt;="&amp;AV$4+6,'Planning_zones'!$H$5:$H$154,"&gt;="&amp;AV$4),0))</f>
        <v/>
      </c>
      <c r="AW7" s="13">
        <f>IF(OR($A7="",AW$4=""),"",IFERROR(COUNTIFS('Planning_zones'!$B$5:$B$154,$A7,'Planning_zones'!$K$5:$K$154,"&lt;&gt;Annulé",'Planning_zones'!$G$5:$G$154,"&lt;="&amp;AW$4+6,'Planning_zones'!$H$5:$H$154,"&gt;="&amp;AW$4),0))</f>
        <v/>
      </c>
      <c r="AX7" s="13">
        <f>IF(OR($A7="",AX$4=""),"",IFERROR(COUNTIFS('Planning_zones'!$B$5:$B$154,$A7,'Planning_zones'!$K$5:$K$154,"&lt;&gt;Annulé",'Planning_zones'!$G$5:$G$154,"&lt;="&amp;AX$4+6,'Planning_zones'!$H$5:$H$154,"&gt;="&amp;AX$4),0))</f>
        <v/>
      </c>
      <c r="AY7" s="13">
        <f>IF(OR($A7="",AY$4=""),"",IFERROR(COUNTIFS('Planning_zones'!$B$5:$B$154,$A7,'Planning_zones'!$K$5:$K$154,"&lt;&gt;Annulé",'Planning_zones'!$G$5:$G$154,"&lt;="&amp;AY$4+6,'Planning_zones'!$H$5:$H$154,"&gt;="&amp;AY$4),0))</f>
        <v/>
      </c>
      <c r="AZ7" s="13">
        <f>IF(OR($A7="",AZ$4=""),"",IFERROR(COUNTIFS('Planning_zones'!$B$5:$B$154,$A7,'Planning_zones'!$K$5:$K$154,"&lt;&gt;Annulé",'Planning_zones'!$G$5:$G$154,"&lt;="&amp;AZ$4+6,'Planning_zones'!$H$5:$H$154,"&gt;="&amp;AZ$4),0))</f>
        <v/>
      </c>
      <c r="BA7" s="13">
        <f>IF(OR($A7="",BA$4=""),"",IFERROR(COUNTIFS('Planning_zones'!$B$5:$B$154,$A7,'Planning_zones'!$K$5:$K$154,"&lt;&gt;Annulé",'Planning_zones'!$G$5:$G$154,"&lt;="&amp;BA$4+6,'Planning_zones'!$H$5:$H$154,"&gt;="&amp;BA$4),0))</f>
        <v/>
      </c>
    </row>
    <row r="8" ht="21" customHeight="1">
      <c r="A8" s="28">
        <f>IFERROR(INDEX('Paramètres'!$A$8:$A$107,MATCH(SMALL('Paramètres'!$C$8:$C$107,4),'Paramètres'!$C$8:$C$107,0)),"")</f>
        <v/>
      </c>
      <c r="B8" s="13">
        <f>IF(OR($A8="",B$4=""),"",IFERROR(COUNTIFS('Planning_zones'!$B$5:$B$154,$A8,'Planning_zones'!$K$5:$K$154,"&lt;&gt;Annulé",'Planning_zones'!$G$5:$G$154,"&lt;="&amp;B$4+6,'Planning_zones'!$H$5:$H$154,"&gt;="&amp;B$4),0))</f>
        <v/>
      </c>
      <c r="C8" s="13">
        <f>IF(OR($A8="",C$4=""),"",IFERROR(COUNTIFS('Planning_zones'!$B$5:$B$154,$A8,'Planning_zones'!$K$5:$K$154,"&lt;&gt;Annulé",'Planning_zones'!$G$5:$G$154,"&lt;="&amp;C$4+6,'Planning_zones'!$H$5:$H$154,"&gt;="&amp;C$4),0))</f>
        <v/>
      </c>
      <c r="D8" s="13">
        <f>IF(OR($A8="",D$4=""),"",IFERROR(COUNTIFS('Planning_zones'!$B$5:$B$154,$A8,'Planning_zones'!$K$5:$K$154,"&lt;&gt;Annulé",'Planning_zones'!$G$5:$G$154,"&lt;="&amp;D$4+6,'Planning_zones'!$H$5:$H$154,"&gt;="&amp;D$4),0))</f>
        <v/>
      </c>
      <c r="E8" s="13">
        <f>IF(OR($A8="",E$4=""),"",IFERROR(COUNTIFS('Planning_zones'!$B$5:$B$154,$A8,'Planning_zones'!$K$5:$K$154,"&lt;&gt;Annulé",'Planning_zones'!$G$5:$G$154,"&lt;="&amp;E$4+6,'Planning_zones'!$H$5:$H$154,"&gt;="&amp;E$4),0))</f>
        <v/>
      </c>
      <c r="F8" s="13">
        <f>IF(OR($A8="",F$4=""),"",IFERROR(COUNTIFS('Planning_zones'!$B$5:$B$154,$A8,'Planning_zones'!$K$5:$K$154,"&lt;&gt;Annulé",'Planning_zones'!$G$5:$G$154,"&lt;="&amp;F$4+6,'Planning_zones'!$H$5:$H$154,"&gt;="&amp;F$4),0))</f>
        <v/>
      </c>
      <c r="G8" s="13">
        <f>IF(OR($A8="",G$4=""),"",IFERROR(COUNTIFS('Planning_zones'!$B$5:$B$154,$A8,'Planning_zones'!$K$5:$K$154,"&lt;&gt;Annulé",'Planning_zones'!$G$5:$G$154,"&lt;="&amp;G$4+6,'Planning_zones'!$H$5:$H$154,"&gt;="&amp;G$4),0))</f>
        <v/>
      </c>
      <c r="H8" s="13">
        <f>IF(OR($A8="",H$4=""),"",IFERROR(COUNTIFS('Planning_zones'!$B$5:$B$154,$A8,'Planning_zones'!$K$5:$K$154,"&lt;&gt;Annulé",'Planning_zones'!$G$5:$G$154,"&lt;="&amp;H$4+6,'Planning_zones'!$H$5:$H$154,"&gt;="&amp;H$4),0))</f>
        <v/>
      </c>
      <c r="I8" s="13">
        <f>IF(OR($A8="",I$4=""),"",IFERROR(COUNTIFS('Planning_zones'!$B$5:$B$154,$A8,'Planning_zones'!$K$5:$K$154,"&lt;&gt;Annulé",'Planning_zones'!$G$5:$G$154,"&lt;="&amp;I$4+6,'Planning_zones'!$H$5:$H$154,"&gt;="&amp;I$4),0))</f>
        <v/>
      </c>
      <c r="J8" s="13">
        <f>IF(OR($A8="",J$4=""),"",IFERROR(COUNTIFS('Planning_zones'!$B$5:$B$154,$A8,'Planning_zones'!$K$5:$K$154,"&lt;&gt;Annulé",'Planning_zones'!$G$5:$G$154,"&lt;="&amp;J$4+6,'Planning_zones'!$H$5:$H$154,"&gt;="&amp;J$4),0))</f>
        <v/>
      </c>
      <c r="K8" s="13">
        <f>IF(OR($A8="",K$4=""),"",IFERROR(COUNTIFS('Planning_zones'!$B$5:$B$154,$A8,'Planning_zones'!$K$5:$K$154,"&lt;&gt;Annulé",'Planning_zones'!$G$5:$G$154,"&lt;="&amp;K$4+6,'Planning_zones'!$H$5:$H$154,"&gt;="&amp;K$4),0))</f>
        <v/>
      </c>
      <c r="L8" s="13">
        <f>IF(OR($A8="",L$4=""),"",IFERROR(COUNTIFS('Planning_zones'!$B$5:$B$154,$A8,'Planning_zones'!$K$5:$K$154,"&lt;&gt;Annulé",'Planning_zones'!$G$5:$G$154,"&lt;="&amp;L$4+6,'Planning_zones'!$H$5:$H$154,"&gt;="&amp;L$4),0))</f>
        <v/>
      </c>
      <c r="M8" s="13">
        <f>IF(OR($A8="",M$4=""),"",IFERROR(COUNTIFS('Planning_zones'!$B$5:$B$154,$A8,'Planning_zones'!$K$5:$K$154,"&lt;&gt;Annulé",'Planning_zones'!$G$5:$G$154,"&lt;="&amp;M$4+6,'Planning_zones'!$H$5:$H$154,"&gt;="&amp;M$4),0))</f>
        <v/>
      </c>
      <c r="N8" s="13">
        <f>IF(OR($A8="",N$4=""),"",IFERROR(COUNTIFS('Planning_zones'!$B$5:$B$154,$A8,'Planning_zones'!$K$5:$K$154,"&lt;&gt;Annulé",'Planning_zones'!$G$5:$G$154,"&lt;="&amp;N$4+6,'Planning_zones'!$H$5:$H$154,"&gt;="&amp;N$4),0))</f>
        <v/>
      </c>
      <c r="O8" s="13">
        <f>IF(OR($A8="",O$4=""),"",IFERROR(COUNTIFS('Planning_zones'!$B$5:$B$154,$A8,'Planning_zones'!$K$5:$K$154,"&lt;&gt;Annulé",'Planning_zones'!$G$5:$G$154,"&lt;="&amp;O$4+6,'Planning_zones'!$H$5:$H$154,"&gt;="&amp;O$4),0))</f>
        <v/>
      </c>
      <c r="P8" s="13">
        <f>IF(OR($A8="",P$4=""),"",IFERROR(COUNTIFS('Planning_zones'!$B$5:$B$154,$A8,'Planning_zones'!$K$5:$K$154,"&lt;&gt;Annulé",'Planning_zones'!$G$5:$G$154,"&lt;="&amp;P$4+6,'Planning_zones'!$H$5:$H$154,"&gt;="&amp;P$4),0))</f>
        <v/>
      </c>
      <c r="Q8" s="13">
        <f>IF(OR($A8="",Q$4=""),"",IFERROR(COUNTIFS('Planning_zones'!$B$5:$B$154,$A8,'Planning_zones'!$K$5:$K$154,"&lt;&gt;Annulé",'Planning_zones'!$G$5:$G$154,"&lt;="&amp;Q$4+6,'Planning_zones'!$H$5:$H$154,"&gt;="&amp;Q$4),0))</f>
        <v/>
      </c>
      <c r="R8" s="13">
        <f>IF(OR($A8="",R$4=""),"",IFERROR(COUNTIFS('Planning_zones'!$B$5:$B$154,$A8,'Planning_zones'!$K$5:$K$154,"&lt;&gt;Annulé",'Planning_zones'!$G$5:$G$154,"&lt;="&amp;R$4+6,'Planning_zones'!$H$5:$H$154,"&gt;="&amp;R$4),0))</f>
        <v/>
      </c>
      <c r="S8" s="13">
        <f>IF(OR($A8="",S$4=""),"",IFERROR(COUNTIFS('Planning_zones'!$B$5:$B$154,$A8,'Planning_zones'!$K$5:$K$154,"&lt;&gt;Annulé",'Planning_zones'!$G$5:$G$154,"&lt;="&amp;S$4+6,'Planning_zones'!$H$5:$H$154,"&gt;="&amp;S$4),0))</f>
        <v/>
      </c>
      <c r="T8" s="13">
        <f>IF(OR($A8="",T$4=""),"",IFERROR(COUNTIFS('Planning_zones'!$B$5:$B$154,$A8,'Planning_zones'!$K$5:$K$154,"&lt;&gt;Annulé",'Planning_zones'!$G$5:$G$154,"&lt;="&amp;T$4+6,'Planning_zones'!$H$5:$H$154,"&gt;="&amp;T$4),0))</f>
        <v/>
      </c>
      <c r="U8" s="13">
        <f>IF(OR($A8="",U$4=""),"",IFERROR(COUNTIFS('Planning_zones'!$B$5:$B$154,$A8,'Planning_zones'!$K$5:$K$154,"&lt;&gt;Annulé",'Planning_zones'!$G$5:$G$154,"&lt;="&amp;U$4+6,'Planning_zones'!$H$5:$H$154,"&gt;="&amp;U$4),0))</f>
        <v/>
      </c>
      <c r="V8" s="13">
        <f>IF(OR($A8="",V$4=""),"",IFERROR(COUNTIFS('Planning_zones'!$B$5:$B$154,$A8,'Planning_zones'!$K$5:$K$154,"&lt;&gt;Annulé",'Planning_zones'!$G$5:$G$154,"&lt;="&amp;V$4+6,'Planning_zones'!$H$5:$H$154,"&gt;="&amp;V$4),0))</f>
        <v/>
      </c>
      <c r="W8" s="13">
        <f>IF(OR($A8="",W$4=""),"",IFERROR(COUNTIFS('Planning_zones'!$B$5:$B$154,$A8,'Planning_zones'!$K$5:$K$154,"&lt;&gt;Annulé",'Planning_zones'!$G$5:$G$154,"&lt;="&amp;W$4+6,'Planning_zones'!$H$5:$H$154,"&gt;="&amp;W$4),0))</f>
        <v/>
      </c>
      <c r="X8" s="13">
        <f>IF(OR($A8="",X$4=""),"",IFERROR(COUNTIFS('Planning_zones'!$B$5:$B$154,$A8,'Planning_zones'!$K$5:$K$154,"&lt;&gt;Annulé",'Planning_zones'!$G$5:$G$154,"&lt;="&amp;X$4+6,'Planning_zones'!$H$5:$H$154,"&gt;="&amp;X$4),0))</f>
        <v/>
      </c>
      <c r="Y8" s="13">
        <f>IF(OR($A8="",Y$4=""),"",IFERROR(COUNTIFS('Planning_zones'!$B$5:$B$154,$A8,'Planning_zones'!$K$5:$K$154,"&lt;&gt;Annulé",'Planning_zones'!$G$5:$G$154,"&lt;="&amp;Y$4+6,'Planning_zones'!$H$5:$H$154,"&gt;="&amp;Y$4),0))</f>
        <v/>
      </c>
      <c r="Z8" s="13">
        <f>IF(OR($A8="",Z$4=""),"",IFERROR(COUNTIFS('Planning_zones'!$B$5:$B$154,$A8,'Planning_zones'!$K$5:$K$154,"&lt;&gt;Annulé",'Planning_zones'!$G$5:$G$154,"&lt;="&amp;Z$4+6,'Planning_zones'!$H$5:$H$154,"&gt;="&amp;Z$4),0))</f>
        <v/>
      </c>
      <c r="AA8" s="13">
        <f>IF(OR($A8="",AA$4=""),"",IFERROR(COUNTIFS('Planning_zones'!$B$5:$B$154,$A8,'Planning_zones'!$K$5:$K$154,"&lt;&gt;Annulé",'Planning_zones'!$G$5:$G$154,"&lt;="&amp;AA$4+6,'Planning_zones'!$H$5:$H$154,"&gt;="&amp;AA$4),0))</f>
        <v/>
      </c>
      <c r="AB8" s="13">
        <f>IF(OR($A8="",AB$4=""),"",IFERROR(COUNTIFS('Planning_zones'!$B$5:$B$154,$A8,'Planning_zones'!$K$5:$K$154,"&lt;&gt;Annulé",'Planning_zones'!$G$5:$G$154,"&lt;="&amp;AB$4+6,'Planning_zones'!$H$5:$H$154,"&gt;="&amp;AB$4),0))</f>
        <v/>
      </c>
      <c r="AC8" s="13">
        <f>IF(OR($A8="",AC$4=""),"",IFERROR(COUNTIFS('Planning_zones'!$B$5:$B$154,$A8,'Planning_zones'!$K$5:$K$154,"&lt;&gt;Annulé",'Planning_zones'!$G$5:$G$154,"&lt;="&amp;AC$4+6,'Planning_zones'!$H$5:$H$154,"&gt;="&amp;AC$4),0))</f>
        <v/>
      </c>
      <c r="AD8" s="13">
        <f>IF(OR($A8="",AD$4=""),"",IFERROR(COUNTIFS('Planning_zones'!$B$5:$B$154,$A8,'Planning_zones'!$K$5:$K$154,"&lt;&gt;Annulé",'Planning_zones'!$G$5:$G$154,"&lt;="&amp;AD$4+6,'Planning_zones'!$H$5:$H$154,"&gt;="&amp;AD$4),0))</f>
        <v/>
      </c>
      <c r="AE8" s="13">
        <f>IF(OR($A8="",AE$4=""),"",IFERROR(COUNTIFS('Planning_zones'!$B$5:$B$154,$A8,'Planning_zones'!$K$5:$K$154,"&lt;&gt;Annulé",'Planning_zones'!$G$5:$G$154,"&lt;="&amp;AE$4+6,'Planning_zones'!$H$5:$H$154,"&gt;="&amp;AE$4),0))</f>
        <v/>
      </c>
      <c r="AF8" s="13">
        <f>IF(OR($A8="",AF$4=""),"",IFERROR(COUNTIFS('Planning_zones'!$B$5:$B$154,$A8,'Planning_zones'!$K$5:$K$154,"&lt;&gt;Annulé",'Planning_zones'!$G$5:$G$154,"&lt;="&amp;AF$4+6,'Planning_zones'!$H$5:$H$154,"&gt;="&amp;AF$4),0))</f>
        <v/>
      </c>
      <c r="AG8" s="13">
        <f>IF(OR($A8="",AG$4=""),"",IFERROR(COUNTIFS('Planning_zones'!$B$5:$B$154,$A8,'Planning_zones'!$K$5:$K$154,"&lt;&gt;Annulé",'Planning_zones'!$G$5:$G$154,"&lt;="&amp;AG$4+6,'Planning_zones'!$H$5:$H$154,"&gt;="&amp;AG$4),0))</f>
        <v/>
      </c>
      <c r="AH8" s="13">
        <f>IF(OR($A8="",AH$4=""),"",IFERROR(COUNTIFS('Planning_zones'!$B$5:$B$154,$A8,'Planning_zones'!$K$5:$K$154,"&lt;&gt;Annulé",'Planning_zones'!$G$5:$G$154,"&lt;="&amp;AH$4+6,'Planning_zones'!$H$5:$H$154,"&gt;="&amp;AH$4),0))</f>
        <v/>
      </c>
      <c r="AI8" s="13">
        <f>IF(OR($A8="",AI$4=""),"",IFERROR(COUNTIFS('Planning_zones'!$B$5:$B$154,$A8,'Planning_zones'!$K$5:$K$154,"&lt;&gt;Annulé",'Planning_zones'!$G$5:$G$154,"&lt;="&amp;AI$4+6,'Planning_zones'!$H$5:$H$154,"&gt;="&amp;AI$4),0))</f>
        <v/>
      </c>
      <c r="AJ8" s="13">
        <f>IF(OR($A8="",AJ$4=""),"",IFERROR(COUNTIFS('Planning_zones'!$B$5:$B$154,$A8,'Planning_zones'!$K$5:$K$154,"&lt;&gt;Annulé",'Planning_zones'!$G$5:$G$154,"&lt;="&amp;AJ$4+6,'Planning_zones'!$H$5:$H$154,"&gt;="&amp;AJ$4),0))</f>
        <v/>
      </c>
      <c r="AK8" s="13">
        <f>IF(OR($A8="",AK$4=""),"",IFERROR(COUNTIFS('Planning_zones'!$B$5:$B$154,$A8,'Planning_zones'!$K$5:$K$154,"&lt;&gt;Annulé",'Planning_zones'!$G$5:$G$154,"&lt;="&amp;AK$4+6,'Planning_zones'!$H$5:$H$154,"&gt;="&amp;AK$4),0))</f>
        <v/>
      </c>
      <c r="AL8" s="13">
        <f>IF(OR($A8="",AL$4=""),"",IFERROR(COUNTIFS('Planning_zones'!$B$5:$B$154,$A8,'Planning_zones'!$K$5:$K$154,"&lt;&gt;Annulé",'Planning_zones'!$G$5:$G$154,"&lt;="&amp;AL$4+6,'Planning_zones'!$H$5:$H$154,"&gt;="&amp;AL$4),0))</f>
        <v/>
      </c>
      <c r="AM8" s="13">
        <f>IF(OR($A8="",AM$4=""),"",IFERROR(COUNTIFS('Planning_zones'!$B$5:$B$154,$A8,'Planning_zones'!$K$5:$K$154,"&lt;&gt;Annulé",'Planning_zones'!$G$5:$G$154,"&lt;="&amp;AM$4+6,'Planning_zones'!$H$5:$H$154,"&gt;="&amp;AM$4),0))</f>
        <v/>
      </c>
      <c r="AN8" s="13">
        <f>IF(OR($A8="",AN$4=""),"",IFERROR(COUNTIFS('Planning_zones'!$B$5:$B$154,$A8,'Planning_zones'!$K$5:$K$154,"&lt;&gt;Annulé",'Planning_zones'!$G$5:$G$154,"&lt;="&amp;AN$4+6,'Planning_zones'!$H$5:$H$154,"&gt;="&amp;AN$4),0))</f>
        <v/>
      </c>
      <c r="AO8" s="13">
        <f>IF(OR($A8="",AO$4=""),"",IFERROR(COUNTIFS('Planning_zones'!$B$5:$B$154,$A8,'Planning_zones'!$K$5:$K$154,"&lt;&gt;Annulé",'Planning_zones'!$G$5:$G$154,"&lt;="&amp;AO$4+6,'Planning_zones'!$H$5:$H$154,"&gt;="&amp;AO$4),0))</f>
        <v/>
      </c>
      <c r="AP8" s="13">
        <f>IF(OR($A8="",AP$4=""),"",IFERROR(COUNTIFS('Planning_zones'!$B$5:$B$154,$A8,'Planning_zones'!$K$5:$K$154,"&lt;&gt;Annulé",'Planning_zones'!$G$5:$G$154,"&lt;="&amp;AP$4+6,'Planning_zones'!$H$5:$H$154,"&gt;="&amp;AP$4),0))</f>
        <v/>
      </c>
      <c r="AQ8" s="13">
        <f>IF(OR($A8="",AQ$4=""),"",IFERROR(COUNTIFS('Planning_zones'!$B$5:$B$154,$A8,'Planning_zones'!$K$5:$K$154,"&lt;&gt;Annulé",'Planning_zones'!$G$5:$G$154,"&lt;="&amp;AQ$4+6,'Planning_zones'!$H$5:$H$154,"&gt;="&amp;AQ$4),0))</f>
        <v/>
      </c>
      <c r="AR8" s="13">
        <f>IF(OR($A8="",AR$4=""),"",IFERROR(COUNTIFS('Planning_zones'!$B$5:$B$154,$A8,'Planning_zones'!$K$5:$K$154,"&lt;&gt;Annulé",'Planning_zones'!$G$5:$G$154,"&lt;="&amp;AR$4+6,'Planning_zones'!$H$5:$H$154,"&gt;="&amp;AR$4),0))</f>
        <v/>
      </c>
      <c r="AS8" s="13">
        <f>IF(OR($A8="",AS$4=""),"",IFERROR(COUNTIFS('Planning_zones'!$B$5:$B$154,$A8,'Planning_zones'!$K$5:$K$154,"&lt;&gt;Annulé",'Planning_zones'!$G$5:$G$154,"&lt;="&amp;AS$4+6,'Planning_zones'!$H$5:$H$154,"&gt;="&amp;AS$4),0))</f>
        <v/>
      </c>
      <c r="AT8" s="13">
        <f>IF(OR($A8="",AT$4=""),"",IFERROR(COUNTIFS('Planning_zones'!$B$5:$B$154,$A8,'Planning_zones'!$K$5:$K$154,"&lt;&gt;Annulé",'Planning_zones'!$G$5:$G$154,"&lt;="&amp;AT$4+6,'Planning_zones'!$H$5:$H$154,"&gt;="&amp;AT$4),0))</f>
        <v/>
      </c>
      <c r="AU8" s="13">
        <f>IF(OR($A8="",AU$4=""),"",IFERROR(COUNTIFS('Planning_zones'!$B$5:$B$154,$A8,'Planning_zones'!$K$5:$K$154,"&lt;&gt;Annulé",'Planning_zones'!$G$5:$G$154,"&lt;="&amp;AU$4+6,'Planning_zones'!$H$5:$H$154,"&gt;="&amp;AU$4),0))</f>
        <v/>
      </c>
      <c r="AV8" s="13">
        <f>IF(OR($A8="",AV$4=""),"",IFERROR(COUNTIFS('Planning_zones'!$B$5:$B$154,$A8,'Planning_zones'!$K$5:$K$154,"&lt;&gt;Annulé",'Planning_zones'!$G$5:$G$154,"&lt;="&amp;AV$4+6,'Planning_zones'!$H$5:$H$154,"&gt;="&amp;AV$4),0))</f>
        <v/>
      </c>
      <c r="AW8" s="13">
        <f>IF(OR($A8="",AW$4=""),"",IFERROR(COUNTIFS('Planning_zones'!$B$5:$B$154,$A8,'Planning_zones'!$K$5:$K$154,"&lt;&gt;Annulé",'Planning_zones'!$G$5:$G$154,"&lt;="&amp;AW$4+6,'Planning_zones'!$H$5:$H$154,"&gt;="&amp;AW$4),0))</f>
        <v/>
      </c>
      <c r="AX8" s="13">
        <f>IF(OR($A8="",AX$4=""),"",IFERROR(COUNTIFS('Planning_zones'!$B$5:$B$154,$A8,'Planning_zones'!$K$5:$K$154,"&lt;&gt;Annulé",'Planning_zones'!$G$5:$G$154,"&lt;="&amp;AX$4+6,'Planning_zones'!$H$5:$H$154,"&gt;="&amp;AX$4),0))</f>
        <v/>
      </c>
      <c r="AY8" s="13">
        <f>IF(OR($A8="",AY$4=""),"",IFERROR(COUNTIFS('Planning_zones'!$B$5:$B$154,$A8,'Planning_zones'!$K$5:$K$154,"&lt;&gt;Annulé",'Planning_zones'!$G$5:$G$154,"&lt;="&amp;AY$4+6,'Planning_zones'!$H$5:$H$154,"&gt;="&amp;AY$4),0))</f>
        <v/>
      </c>
      <c r="AZ8" s="13">
        <f>IF(OR($A8="",AZ$4=""),"",IFERROR(COUNTIFS('Planning_zones'!$B$5:$B$154,$A8,'Planning_zones'!$K$5:$K$154,"&lt;&gt;Annulé",'Planning_zones'!$G$5:$G$154,"&lt;="&amp;AZ$4+6,'Planning_zones'!$H$5:$H$154,"&gt;="&amp;AZ$4),0))</f>
        <v/>
      </c>
      <c r="BA8" s="13">
        <f>IF(OR($A8="",BA$4=""),"",IFERROR(COUNTIFS('Planning_zones'!$B$5:$B$154,$A8,'Planning_zones'!$K$5:$K$154,"&lt;&gt;Annulé",'Planning_zones'!$G$5:$G$154,"&lt;="&amp;BA$4+6,'Planning_zones'!$H$5:$H$154,"&gt;="&amp;BA$4),0))</f>
        <v/>
      </c>
    </row>
    <row r="9" ht="21" customHeight="1">
      <c r="A9" s="27">
        <f>IFERROR(INDEX('Paramètres'!$A$8:$A$107,MATCH(SMALL('Paramètres'!$C$8:$C$107,5),'Paramètres'!$C$8:$C$107,0)),"")</f>
        <v/>
      </c>
      <c r="B9" s="13">
        <f>IF(OR($A9="",B$4=""),"",IFERROR(COUNTIFS('Planning_zones'!$B$5:$B$154,$A9,'Planning_zones'!$K$5:$K$154,"&lt;&gt;Annulé",'Planning_zones'!$G$5:$G$154,"&lt;="&amp;B$4+6,'Planning_zones'!$H$5:$H$154,"&gt;="&amp;B$4),0))</f>
        <v/>
      </c>
      <c r="C9" s="13">
        <f>IF(OR($A9="",C$4=""),"",IFERROR(COUNTIFS('Planning_zones'!$B$5:$B$154,$A9,'Planning_zones'!$K$5:$K$154,"&lt;&gt;Annulé",'Planning_zones'!$G$5:$G$154,"&lt;="&amp;C$4+6,'Planning_zones'!$H$5:$H$154,"&gt;="&amp;C$4),0))</f>
        <v/>
      </c>
      <c r="D9" s="13">
        <f>IF(OR($A9="",D$4=""),"",IFERROR(COUNTIFS('Planning_zones'!$B$5:$B$154,$A9,'Planning_zones'!$K$5:$K$154,"&lt;&gt;Annulé",'Planning_zones'!$G$5:$G$154,"&lt;="&amp;D$4+6,'Planning_zones'!$H$5:$H$154,"&gt;="&amp;D$4),0))</f>
        <v/>
      </c>
      <c r="E9" s="13">
        <f>IF(OR($A9="",E$4=""),"",IFERROR(COUNTIFS('Planning_zones'!$B$5:$B$154,$A9,'Planning_zones'!$K$5:$K$154,"&lt;&gt;Annulé",'Planning_zones'!$G$5:$G$154,"&lt;="&amp;E$4+6,'Planning_zones'!$H$5:$H$154,"&gt;="&amp;E$4),0))</f>
        <v/>
      </c>
      <c r="F9" s="13">
        <f>IF(OR($A9="",F$4=""),"",IFERROR(COUNTIFS('Planning_zones'!$B$5:$B$154,$A9,'Planning_zones'!$K$5:$K$154,"&lt;&gt;Annulé",'Planning_zones'!$G$5:$G$154,"&lt;="&amp;F$4+6,'Planning_zones'!$H$5:$H$154,"&gt;="&amp;F$4),0))</f>
        <v/>
      </c>
      <c r="G9" s="13">
        <f>IF(OR($A9="",G$4=""),"",IFERROR(COUNTIFS('Planning_zones'!$B$5:$B$154,$A9,'Planning_zones'!$K$5:$K$154,"&lt;&gt;Annulé",'Planning_zones'!$G$5:$G$154,"&lt;="&amp;G$4+6,'Planning_zones'!$H$5:$H$154,"&gt;="&amp;G$4),0))</f>
        <v/>
      </c>
      <c r="H9" s="13">
        <f>IF(OR($A9="",H$4=""),"",IFERROR(COUNTIFS('Planning_zones'!$B$5:$B$154,$A9,'Planning_zones'!$K$5:$K$154,"&lt;&gt;Annulé",'Planning_zones'!$G$5:$G$154,"&lt;="&amp;H$4+6,'Planning_zones'!$H$5:$H$154,"&gt;="&amp;H$4),0))</f>
        <v/>
      </c>
      <c r="I9" s="13">
        <f>IF(OR($A9="",I$4=""),"",IFERROR(COUNTIFS('Planning_zones'!$B$5:$B$154,$A9,'Planning_zones'!$K$5:$K$154,"&lt;&gt;Annulé",'Planning_zones'!$G$5:$G$154,"&lt;="&amp;I$4+6,'Planning_zones'!$H$5:$H$154,"&gt;="&amp;I$4),0))</f>
        <v/>
      </c>
      <c r="J9" s="13">
        <f>IF(OR($A9="",J$4=""),"",IFERROR(COUNTIFS('Planning_zones'!$B$5:$B$154,$A9,'Planning_zones'!$K$5:$K$154,"&lt;&gt;Annulé",'Planning_zones'!$G$5:$G$154,"&lt;="&amp;J$4+6,'Planning_zones'!$H$5:$H$154,"&gt;="&amp;J$4),0))</f>
        <v/>
      </c>
      <c r="K9" s="13">
        <f>IF(OR($A9="",K$4=""),"",IFERROR(COUNTIFS('Planning_zones'!$B$5:$B$154,$A9,'Planning_zones'!$K$5:$K$154,"&lt;&gt;Annulé",'Planning_zones'!$G$5:$G$154,"&lt;="&amp;K$4+6,'Planning_zones'!$H$5:$H$154,"&gt;="&amp;K$4),0))</f>
        <v/>
      </c>
      <c r="L9" s="13">
        <f>IF(OR($A9="",L$4=""),"",IFERROR(COUNTIFS('Planning_zones'!$B$5:$B$154,$A9,'Planning_zones'!$K$5:$K$154,"&lt;&gt;Annulé",'Planning_zones'!$G$5:$G$154,"&lt;="&amp;L$4+6,'Planning_zones'!$H$5:$H$154,"&gt;="&amp;L$4),0))</f>
        <v/>
      </c>
      <c r="M9" s="13">
        <f>IF(OR($A9="",M$4=""),"",IFERROR(COUNTIFS('Planning_zones'!$B$5:$B$154,$A9,'Planning_zones'!$K$5:$K$154,"&lt;&gt;Annulé",'Planning_zones'!$G$5:$G$154,"&lt;="&amp;M$4+6,'Planning_zones'!$H$5:$H$154,"&gt;="&amp;M$4),0))</f>
        <v/>
      </c>
      <c r="N9" s="13">
        <f>IF(OR($A9="",N$4=""),"",IFERROR(COUNTIFS('Planning_zones'!$B$5:$B$154,$A9,'Planning_zones'!$K$5:$K$154,"&lt;&gt;Annulé",'Planning_zones'!$G$5:$G$154,"&lt;="&amp;N$4+6,'Planning_zones'!$H$5:$H$154,"&gt;="&amp;N$4),0))</f>
        <v/>
      </c>
      <c r="O9" s="13">
        <f>IF(OR($A9="",O$4=""),"",IFERROR(COUNTIFS('Planning_zones'!$B$5:$B$154,$A9,'Planning_zones'!$K$5:$K$154,"&lt;&gt;Annulé",'Planning_zones'!$G$5:$G$154,"&lt;="&amp;O$4+6,'Planning_zones'!$H$5:$H$154,"&gt;="&amp;O$4),0))</f>
        <v/>
      </c>
      <c r="P9" s="13">
        <f>IF(OR($A9="",P$4=""),"",IFERROR(COUNTIFS('Planning_zones'!$B$5:$B$154,$A9,'Planning_zones'!$K$5:$K$154,"&lt;&gt;Annulé",'Planning_zones'!$G$5:$G$154,"&lt;="&amp;P$4+6,'Planning_zones'!$H$5:$H$154,"&gt;="&amp;P$4),0))</f>
        <v/>
      </c>
      <c r="Q9" s="13">
        <f>IF(OR($A9="",Q$4=""),"",IFERROR(COUNTIFS('Planning_zones'!$B$5:$B$154,$A9,'Planning_zones'!$K$5:$K$154,"&lt;&gt;Annulé",'Planning_zones'!$G$5:$G$154,"&lt;="&amp;Q$4+6,'Planning_zones'!$H$5:$H$154,"&gt;="&amp;Q$4),0))</f>
        <v/>
      </c>
      <c r="R9" s="13">
        <f>IF(OR($A9="",R$4=""),"",IFERROR(COUNTIFS('Planning_zones'!$B$5:$B$154,$A9,'Planning_zones'!$K$5:$K$154,"&lt;&gt;Annulé",'Planning_zones'!$G$5:$G$154,"&lt;="&amp;R$4+6,'Planning_zones'!$H$5:$H$154,"&gt;="&amp;R$4),0))</f>
        <v/>
      </c>
      <c r="S9" s="13">
        <f>IF(OR($A9="",S$4=""),"",IFERROR(COUNTIFS('Planning_zones'!$B$5:$B$154,$A9,'Planning_zones'!$K$5:$K$154,"&lt;&gt;Annulé",'Planning_zones'!$G$5:$G$154,"&lt;="&amp;S$4+6,'Planning_zones'!$H$5:$H$154,"&gt;="&amp;S$4),0))</f>
        <v/>
      </c>
      <c r="T9" s="13">
        <f>IF(OR($A9="",T$4=""),"",IFERROR(COUNTIFS('Planning_zones'!$B$5:$B$154,$A9,'Planning_zones'!$K$5:$K$154,"&lt;&gt;Annulé",'Planning_zones'!$G$5:$G$154,"&lt;="&amp;T$4+6,'Planning_zones'!$H$5:$H$154,"&gt;="&amp;T$4),0))</f>
        <v/>
      </c>
      <c r="U9" s="13">
        <f>IF(OR($A9="",U$4=""),"",IFERROR(COUNTIFS('Planning_zones'!$B$5:$B$154,$A9,'Planning_zones'!$K$5:$K$154,"&lt;&gt;Annulé",'Planning_zones'!$G$5:$G$154,"&lt;="&amp;U$4+6,'Planning_zones'!$H$5:$H$154,"&gt;="&amp;U$4),0))</f>
        <v/>
      </c>
      <c r="V9" s="13">
        <f>IF(OR($A9="",V$4=""),"",IFERROR(COUNTIFS('Planning_zones'!$B$5:$B$154,$A9,'Planning_zones'!$K$5:$K$154,"&lt;&gt;Annulé",'Planning_zones'!$G$5:$G$154,"&lt;="&amp;V$4+6,'Planning_zones'!$H$5:$H$154,"&gt;="&amp;V$4),0))</f>
        <v/>
      </c>
      <c r="W9" s="13">
        <f>IF(OR($A9="",W$4=""),"",IFERROR(COUNTIFS('Planning_zones'!$B$5:$B$154,$A9,'Planning_zones'!$K$5:$K$154,"&lt;&gt;Annulé",'Planning_zones'!$G$5:$G$154,"&lt;="&amp;W$4+6,'Planning_zones'!$H$5:$H$154,"&gt;="&amp;W$4),0))</f>
        <v/>
      </c>
      <c r="X9" s="13">
        <f>IF(OR($A9="",X$4=""),"",IFERROR(COUNTIFS('Planning_zones'!$B$5:$B$154,$A9,'Planning_zones'!$K$5:$K$154,"&lt;&gt;Annulé",'Planning_zones'!$G$5:$G$154,"&lt;="&amp;X$4+6,'Planning_zones'!$H$5:$H$154,"&gt;="&amp;X$4),0))</f>
        <v/>
      </c>
      <c r="Y9" s="13">
        <f>IF(OR($A9="",Y$4=""),"",IFERROR(COUNTIFS('Planning_zones'!$B$5:$B$154,$A9,'Planning_zones'!$K$5:$K$154,"&lt;&gt;Annulé",'Planning_zones'!$G$5:$G$154,"&lt;="&amp;Y$4+6,'Planning_zones'!$H$5:$H$154,"&gt;="&amp;Y$4),0))</f>
        <v/>
      </c>
      <c r="Z9" s="13">
        <f>IF(OR($A9="",Z$4=""),"",IFERROR(COUNTIFS('Planning_zones'!$B$5:$B$154,$A9,'Planning_zones'!$K$5:$K$154,"&lt;&gt;Annulé",'Planning_zones'!$G$5:$G$154,"&lt;="&amp;Z$4+6,'Planning_zones'!$H$5:$H$154,"&gt;="&amp;Z$4),0))</f>
        <v/>
      </c>
      <c r="AA9" s="13">
        <f>IF(OR($A9="",AA$4=""),"",IFERROR(COUNTIFS('Planning_zones'!$B$5:$B$154,$A9,'Planning_zones'!$K$5:$K$154,"&lt;&gt;Annulé",'Planning_zones'!$G$5:$G$154,"&lt;="&amp;AA$4+6,'Planning_zones'!$H$5:$H$154,"&gt;="&amp;AA$4),0))</f>
        <v/>
      </c>
      <c r="AB9" s="13">
        <f>IF(OR($A9="",AB$4=""),"",IFERROR(COUNTIFS('Planning_zones'!$B$5:$B$154,$A9,'Planning_zones'!$K$5:$K$154,"&lt;&gt;Annulé",'Planning_zones'!$G$5:$G$154,"&lt;="&amp;AB$4+6,'Planning_zones'!$H$5:$H$154,"&gt;="&amp;AB$4),0))</f>
        <v/>
      </c>
      <c r="AC9" s="13">
        <f>IF(OR($A9="",AC$4=""),"",IFERROR(COUNTIFS('Planning_zones'!$B$5:$B$154,$A9,'Planning_zones'!$K$5:$K$154,"&lt;&gt;Annulé",'Planning_zones'!$G$5:$G$154,"&lt;="&amp;AC$4+6,'Planning_zones'!$H$5:$H$154,"&gt;="&amp;AC$4),0))</f>
        <v/>
      </c>
      <c r="AD9" s="13">
        <f>IF(OR($A9="",AD$4=""),"",IFERROR(COUNTIFS('Planning_zones'!$B$5:$B$154,$A9,'Planning_zones'!$K$5:$K$154,"&lt;&gt;Annulé",'Planning_zones'!$G$5:$G$154,"&lt;="&amp;AD$4+6,'Planning_zones'!$H$5:$H$154,"&gt;="&amp;AD$4),0))</f>
        <v/>
      </c>
      <c r="AE9" s="13">
        <f>IF(OR($A9="",AE$4=""),"",IFERROR(COUNTIFS('Planning_zones'!$B$5:$B$154,$A9,'Planning_zones'!$K$5:$K$154,"&lt;&gt;Annulé",'Planning_zones'!$G$5:$G$154,"&lt;="&amp;AE$4+6,'Planning_zones'!$H$5:$H$154,"&gt;="&amp;AE$4),0))</f>
        <v/>
      </c>
      <c r="AF9" s="13">
        <f>IF(OR($A9="",AF$4=""),"",IFERROR(COUNTIFS('Planning_zones'!$B$5:$B$154,$A9,'Planning_zones'!$K$5:$K$154,"&lt;&gt;Annulé",'Planning_zones'!$G$5:$G$154,"&lt;="&amp;AF$4+6,'Planning_zones'!$H$5:$H$154,"&gt;="&amp;AF$4),0))</f>
        <v/>
      </c>
      <c r="AG9" s="13">
        <f>IF(OR($A9="",AG$4=""),"",IFERROR(COUNTIFS('Planning_zones'!$B$5:$B$154,$A9,'Planning_zones'!$K$5:$K$154,"&lt;&gt;Annulé",'Planning_zones'!$G$5:$G$154,"&lt;="&amp;AG$4+6,'Planning_zones'!$H$5:$H$154,"&gt;="&amp;AG$4),0))</f>
        <v/>
      </c>
      <c r="AH9" s="13">
        <f>IF(OR($A9="",AH$4=""),"",IFERROR(COUNTIFS('Planning_zones'!$B$5:$B$154,$A9,'Planning_zones'!$K$5:$K$154,"&lt;&gt;Annulé",'Planning_zones'!$G$5:$G$154,"&lt;="&amp;AH$4+6,'Planning_zones'!$H$5:$H$154,"&gt;="&amp;AH$4),0))</f>
        <v/>
      </c>
      <c r="AI9" s="13">
        <f>IF(OR($A9="",AI$4=""),"",IFERROR(COUNTIFS('Planning_zones'!$B$5:$B$154,$A9,'Planning_zones'!$K$5:$K$154,"&lt;&gt;Annulé",'Planning_zones'!$G$5:$G$154,"&lt;="&amp;AI$4+6,'Planning_zones'!$H$5:$H$154,"&gt;="&amp;AI$4),0))</f>
        <v/>
      </c>
      <c r="AJ9" s="13">
        <f>IF(OR($A9="",AJ$4=""),"",IFERROR(COUNTIFS('Planning_zones'!$B$5:$B$154,$A9,'Planning_zones'!$K$5:$K$154,"&lt;&gt;Annulé",'Planning_zones'!$G$5:$G$154,"&lt;="&amp;AJ$4+6,'Planning_zones'!$H$5:$H$154,"&gt;="&amp;AJ$4),0))</f>
        <v/>
      </c>
      <c r="AK9" s="13">
        <f>IF(OR($A9="",AK$4=""),"",IFERROR(COUNTIFS('Planning_zones'!$B$5:$B$154,$A9,'Planning_zones'!$K$5:$K$154,"&lt;&gt;Annulé",'Planning_zones'!$G$5:$G$154,"&lt;="&amp;AK$4+6,'Planning_zones'!$H$5:$H$154,"&gt;="&amp;AK$4),0))</f>
        <v/>
      </c>
      <c r="AL9" s="13">
        <f>IF(OR($A9="",AL$4=""),"",IFERROR(COUNTIFS('Planning_zones'!$B$5:$B$154,$A9,'Planning_zones'!$K$5:$K$154,"&lt;&gt;Annulé",'Planning_zones'!$G$5:$G$154,"&lt;="&amp;AL$4+6,'Planning_zones'!$H$5:$H$154,"&gt;="&amp;AL$4),0))</f>
        <v/>
      </c>
      <c r="AM9" s="13">
        <f>IF(OR($A9="",AM$4=""),"",IFERROR(COUNTIFS('Planning_zones'!$B$5:$B$154,$A9,'Planning_zones'!$K$5:$K$154,"&lt;&gt;Annulé",'Planning_zones'!$G$5:$G$154,"&lt;="&amp;AM$4+6,'Planning_zones'!$H$5:$H$154,"&gt;="&amp;AM$4),0))</f>
        <v/>
      </c>
      <c r="AN9" s="13">
        <f>IF(OR($A9="",AN$4=""),"",IFERROR(COUNTIFS('Planning_zones'!$B$5:$B$154,$A9,'Planning_zones'!$K$5:$K$154,"&lt;&gt;Annulé",'Planning_zones'!$G$5:$G$154,"&lt;="&amp;AN$4+6,'Planning_zones'!$H$5:$H$154,"&gt;="&amp;AN$4),0))</f>
        <v/>
      </c>
      <c r="AO9" s="13">
        <f>IF(OR($A9="",AO$4=""),"",IFERROR(COUNTIFS('Planning_zones'!$B$5:$B$154,$A9,'Planning_zones'!$K$5:$K$154,"&lt;&gt;Annulé",'Planning_zones'!$G$5:$G$154,"&lt;="&amp;AO$4+6,'Planning_zones'!$H$5:$H$154,"&gt;="&amp;AO$4),0))</f>
        <v/>
      </c>
      <c r="AP9" s="13">
        <f>IF(OR($A9="",AP$4=""),"",IFERROR(COUNTIFS('Planning_zones'!$B$5:$B$154,$A9,'Planning_zones'!$K$5:$K$154,"&lt;&gt;Annulé",'Planning_zones'!$G$5:$G$154,"&lt;="&amp;AP$4+6,'Planning_zones'!$H$5:$H$154,"&gt;="&amp;AP$4),0))</f>
        <v/>
      </c>
      <c r="AQ9" s="13">
        <f>IF(OR($A9="",AQ$4=""),"",IFERROR(COUNTIFS('Planning_zones'!$B$5:$B$154,$A9,'Planning_zones'!$K$5:$K$154,"&lt;&gt;Annulé",'Planning_zones'!$G$5:$G$154,"&lt;="&amp;AQ$4+6,'Planning_zones'!$H$5:$H$154,"&gt;="&amp;AQ$4),0))</f>
        <v/>
      </c>
      <c r="AR9" s="13">
        <f>IF(OR($A9="",AR$4=""),"",IFERROR(COUNTIFS('Planning_zones'!$B$5:$B$154,$A9,'Planning_zones'!$K$5:$K$154,"&lt;&gt;Annulé",'Planning_zones'!$G$5:$G$154,"&lt;="&amp;AR$4+6,'Planning_zones'!$H$5:$H$154,"&gt;="&amp;AR$4),0))</f>
        <v/>
      </c>
      <c r="AS9" s="13">
        <f>IF(OR($A9="",AS$4=""),"",IFERROR(COUNTIFS('Planning_zones'!$B$5:$B$154,$A9,'Planning_zones'!$K$5:$K$154,"&lt;&gt;Annulé",'Planning_zones'!$G$5:$G$154,"&lt;="&amp;AS$4+6,'Planning_zones'!$H$5:$H$154,"&gt;="&amp;AS$4),0))</f>
        <v/>
      </c>
      <c r="AT9" s="13">
        <f>IF(OR($A9="",AT$4=""),"",IFERROR(COUNTIFS('Planning_zones'!$B$5:$B$154,$A9,'Planning_zones'!$K$5:$K$154,"&lt;&gt;Annulé",'Planning_zones'!$G$5:$G$154,"&lt;="&amp;AT$4+6,'Planning_zones'!$H$5:$H$154,"&gt;="&amp;AT$4),0))</f>
        <v/>
      </c>
      <c r="AU9" s="13">
        <f>IF(OR($A9="",AU$4=""),"",IFERROR(COUNTIFS('Planning_zones'!$B$5:$B$154,$A9,'Planning_zones'!$K$5:$K$154,"&lt;&gt;Annulé",'Planning_zones'!$G$5:$G$154,"&lt;="&amp;AU$4+6,'Planning_zones'!$H$5:$H$154,"&gt;="&amp;AU$4),0))</f>
        <v/>
      </c>
      <c r="AV9" s="13">
        <f>IF(OR($A9="",AV$4=""),"",IFERROR(COUNTIFS('Planning_zones'!$B$5:$B$154,$A9,'Planning_zones'!$K$5:$K$154,"&lt;&gt;Annulé",'Planning_zones'!$G$5:$G$154,"&lt;="&amp;AV$4+6,'Planning_zones'!$H$5:$H$154,"&gt;="&amp;AV$4),0))</f>
        <v/>
      </c>
      <c r="AW9" s="13">
        <f>IF(OR($A9="",AW$4=""),"",IFERROR(COUNTIFS('Planning_zones'!$B$5:$B$154,$A9,'Planning_zones'!$K$5:$K$154,"&lt;&gt;Annulé",'Planning_zones'!$G$5:$G$154,"&lt;="&amp;AW$4+6,'Planning_zones'!$H$5:$H$154,"&gt;="&amp;AW$4),0))</f>
        <v/>
      </c>
      <c r="AX9" s="13">
        <f>IF(OR($A9="",AX$4=""),"",IFERROR(COUNTIFS('Planning_zones'!$B$5:$B$154,$A9,'Planning_zones'!$K$5:$K$154,"&lt;&gt;Annulé",'Planning_zones'!$G$5:$G$154,"&lt;="&amp;AX$4+6,'Planning_zones'!$H$5:$H$154,"&gt;="&amp;AX$4),0))</f>
        <v/>
      </c>
      <c r="AY9" s="13">
        <f>IF(OR($A9="",AY$4=""),"",IFERROR(COUNTIFS('Planning_zones'!$B$5:$B$154,$A9,'Planning_zones'!$K$5:$K$154,"&lt;&gt;Annulé",'Planning_zones'!$G$5:$G$154,"&lt;="&amp;AY$4+6,'Planning_zones'!$H$5:$H$154,"&gt;="&amp;AY$4),0))</f>
        <v/>
      </c>
      <c r="AZ9" s="13">
        <f>IF(OR($A9="",AZ$4=""),"",IFERROR(COUNTIFS('Planning_zones'!$B$5:$B$154,$A9,'Planning_zones'!$K$5:$K$154,"&lt;&gt;Annulé",'Planning_zones'!$G$5:$G$154,"&lt;="&amp;AZ$4+6,'Planning_zones'!$H$5:$H$154,"&gt;="&amp;AZ$4),0))</f>
        <v/>
      </c>
      <c r="BA9" s="13">
        <f>IF(OR($A9="",BA$4=""),"",IFERROR(COUNTIFS('Planning_zones'!$B$5:$B$154,$A9,'Planning_zones'!$K$5:$K$154,"&lt;&gt;Annulé",'Planning_zones'!$G$5:$G$154,"&lt;="&amp;BA$4+6,'Planning_zones'!$H$5:$H$154,"&gt;="&amp;BA$4),0))</f>
        <v/>
      </c>
    </row>
    <row r="10" ht="21" customHeight="1">
      <c r="A10" s="28">
        <f>IFERROR(INDEX('Paramètres'!$A$8:$A$107,MATCH(SMALL('Paramètres'!$C$8:$C$107,6),'Paramètres'!$C$8:$C$107,0)),"")</f>
        <v/>
      </c>
      <c r="B10" s="13">
        <f>IF(OR($A10="",B$4=""),"",IFERROR(COUNTIFS('Planning_zones'!$B$5:$B$154,$A10,'Planning_zones'!$K$5:$K$154,"&lt;&gt;Annulé",'Planning_zones'!$G$5:$G$154,"&lt;="&amp;B$4+6,'Planning_zones'!$H$5:$H$154,"&gt;="&amp;B$4),0))</f>
        <v/>
      </c>
      <c r="C10" s="13">
        <f>IF(OR($A10="",C$4=""),"",IFERROR(COUNTIFS('Planning_zones'!$B$5:$B$154,$A10,'Planning_zones'!$K$5:$K$154,"&lt;&gt;Annulé",'Planning_zones'!$G$5:$G$154,"&lt;="&amp;C$4+6,'Planning_zones'!$H$5:$H$154,"&gt;="&amp;C$4),0))</f>
        <v/>
      </c>
      <c r="D10" s="13">
        <f>IF(OR($A10="",D$4=""),"",IFERROR(COUNTIFS('Planning_zones'!$B$5:$B$154,$A10,'Planning_zones'!$K$5:$K$154,"&lt;&gt;Annulé",'Planning_zones'!$G$5:$G$154,"&lt;="&amp;D$4+6,'Planning_zones'!$H$5:$H$154,"&gt;="&amp;D$4),0))</f>
        <v/>
      </c>
      <c r="E10" s="13">
        <f>IF(OR($A10="",E$4=""),"",IFERROR(COUNTIFS('Planning_zones'!$B$5:$B$154,$A10,'Planning_zones'!$K$5:$K$154,"&lt;&gt;Annulé",'Planning_zones'!$G$5:$G$154,"&lt;="&amp;E$4+6,'Planning_zones'!$H$5:$H$154,"&gt;="&amp;E$4),0))</f>
        <v/>
      </c>
      <c r="F10" s="13">
        <f>IF(OR($A10="",F$4=""),"",IFERROR(COUNTIFS('Planning_zones'!$B$5:$B$154,$A10,'Planning_zones'!$K$5:$K$154,"&lt;&gt;Annulé",'Planning_zones'!$G$5:$G$154,"&lt;="&amp;F$4+6,'Planning_zones'!$H$5:$H$154,"&gt;="&amp;F$4),0))</f>
        <v/>
      </c>
      <c r="G10" s="13">
        <f>IF(OR($A10="",G$4=""),"",IFERROR(COUNTIFS('Planning_zones'!$B$5:$B$154,$A10,'Planning_zones'!$K$5:$K$154,"&lt;&gt;Annulé",'Planning_zones'!$G$5:$G$154,"&lt;="&amp;G$4+6,'Planning_zones'!$H$5:$H$154,"&gt;="&amp;G$4),0))</f>
        <v/>
      </c>
      <c r="H10" s="13">
        <f>IF(OR($A10="",H$4=""),"",IFERROR(COUNTIFS('Planning_zones'!$B$5:$B$154,$A10,'Planning_zones'!$K$5:$K$154,"&lt;&gt;Annulé",'Planning_zones'!$G$5:$G$154,"&lt;="&amp;H$4+6,'Planning_zones'!$H$5:$H$154,"&gt;="&amp;H$4),0))</f>
        <v/>
      </c>
      <c r="I10" s="13">
        <f>IF(OR($A10="",I$4=""),"",IFERROR(COUNTIFS('Planning_zones'!$B$5:$B$154,$A10,'Planning_zones'!$K$5:$K$154,"&lt;&gt;Annulé",'Planning_zones'!$G$5:$G$154,"&lt;="&amp;I$4+6,'Planning_zones'!$H$5:$H$154,"&gt;="&amp;I$4),0))</f>
        <v/>
      </c>
      <c r="J10" s="13">
        <f>IF(OR($A10="",J$4=""),"",IFERROR(COUNTIFS('Planning_zones'!$B$5:$B$154,$A10,'Planning_zones'!$K$5:$K$154,"&lt;&gt;Annulé",'Planning_zones'!$G$5:$G$154,"&lt;="&amp;J$4+6,'Planning_zones'!$H$5:$H$154,"&gt;="&amp;J$4),0))</f>
        <v/>
      </c>
      <c r="K10" s="13">
        <f>IF(OR($A10="",K$4=""),"",IFERROR(COUNTIFS('Planning_zones'!$B$5:$B$154,$A10,'Planning_zones'!$K$5:$K$154,"&lt;&gt;Annulé",'Planning_zones'!$G$5:$G$154,"&lt;="&amp;K$4+6,'Planning_zones'!$H$5:$H$154,"&gt;="&amp;K$4),0))</f>
        <v/>
      </c>
      <c r="L10" s="13">
        <f>IF(OR($A10="",L$4=""),"",IFERROR(COUNTIFS('Planning_zones'!$B$5:$B$154,$A10,'Planning_zones'!$K$5:$K$154,"&lt;&gt;Annulé",'Planning_zones'!$G$5:$G$154,"&lt;="&amp;L$4+6,'Planning_zones'!$H$5:$H$154,"&gt;="&amp;L$4),0))</f>
        <v/>
      </c>
      <c r="M10" s="13">
        <f>IF(OR($A10="",M$4=""),"",IFERROR(COUNTIFS('Planning_zones'!$B$5:$B$154,$A10,'Planning_zones'!$K$5:$K$154,"&lt;&gt;Annulé",'Planning_zones'!$G$5:$G$154,"&lt;="&amp;M$4+6,'Planning_zones'!$H$5:$H$154,"&gt;="&amp;M$4),0))</f>
        <v/>
      </c>
      <c r="N10" s="13">
        <f>IF(OR($A10="",N$4=""),"",IFERROR(COUNTIFS('Planning_zones'!$B$5:$B$154,$A10,'Planning_zones'!$K$5:$K$154,"&lt;&gt;Annulé",'Planning_zones'!$G$5:$G$154,"&lt;="&amp;N$4+6,'Planning_zones'!$H$5:$H$154,"&gt;="&amp;N$4),0))</f>
        <v/>
      </c>
      <c r="O10" s="13">
        <f>IF(OR($A10="",O$4=""),"",IFERROR(COUNTIFS('Planning_zones'!$B$5:$B$154,$A10,'Planning_zones'!$K$5:$K$154,"&lt;&gt;Annulé",'Planning_zones'!$G$5:$G$154,"&lt;="&amp;O$4+6,'Planning_zones'!$H$5:$H$154,"&gt;="&amp;O$4),0))</f>
        <v/>
      </c>
      <c r="P10" s="13">
        <f>IF(OR($A10="",P$4=""),"",IFERROR(COUNTIFS('Planning_zones'!$B$5:$B$154,$A10,'Planning_zones'!$K$5:$K$154,"&lt;&gt;Annulé",'Planning_zones'!$G$5:$G$154,"&lt;="&amp;P$4+6,'Planning_zones'!$H$5:$H$154,"&gt;="&amp;P$4),0))</f>
        <v/>
      </c>
      <c r="Q10" s="13">
        <f>IF(OR($A10="",Q$4=""),"",IFERROR(COUNTIFS('Planning_zones'!$B$5:$B$154,$A10,'Planning_zones'!$K$5:$K$154,"&lt;&gt;Annulé",'Planning_zones'!$G$5:$G$154,"&lt;="&amp;Q$4+6,'Planning_zones'!$H$5:$H$154,"&gt;="&amp;Q$4),0))</f>
        <v/>
      </c>
      <c r="R10" s="13">
        <f>IF(OR($A10="",R$4=""),"",IFERROR(COUNTIFS('Planning_zones'!$B$5:$B$154,$A10,'Planning_zones'!$K$5:$K$154,"&lt;&gt;Annulé",'Planning_zones'!$G$5:$G$154,"&lt;="&amp;R$4+6,'Planning_zones'!$H$5:$H$154,"&gt;="&amp;R$4),0))</f>
        <v/>
      </c>
      <c r="S10" s="13">
        <f>IF(OR($A10="",S$4=""),"",IFERROR(COUNTIFS('Planning_zones'!$B$5:$B$154,$A10,'Planning_zones'!$K$5:$K$154,"&lt;&gt;Annulé",'Planning_zones'!$G$5:$G$154,"&lt;="&amp;S$4+6,'Planning_zones'!$H$5:$H$154,"&gt;="&amp;S$4),0))</f>
        <v/>
      </c>
      <c r="T10" s="13">
        <f>IF(OR($A10="",T$4=""),"",IFERROR(COUNTIFS('Planning_zones'!$B$5:$B$154,$A10,'Planning_zones'!$K$5:$K$154,"&lt;&gt;Annulé",'Planning_zones'!$G$5:$G$154,"&lt;="&amp;T$4+6,'Planning_zones'!$H$5:$H$154,"&gt;="&amp;T$4),0))</f>
        <v/>
      </c>
      <c r="U10" s="13">
        <f>IF(OR($A10="",U$4=""),"",IFERROR(COUNTIFS('Planning_zones'!$B$5:$B$154,$A10,'Planning_zones'!$K$5:$K$154,"&lt;&gt;Annulé",'Planning_zones'!$G$5:$G$154,"&lt;="&amp;U$4+6,'Planning_zones'!$H$5:$H$154,"&gt;="&amp;U$4),0))</f>
        <v/>
      </c>
      <c r="V10" s="13">
        <f>IF(OR($A10="",V$4=""),"",IFERROR(COUNTIFS('Planning_zones'!$B$5:$B$154,$A10,'Planning_zones'!$K$5:$K$154,"&lt;&gt;Annulé",'Planning_zones'!$G$5:$G$154,"&lt;="&amp;V$4+6,'Planning_zones'!$H$5:$H$154,"&gt;="&amp;V$4),0))</f>
        <v/>
      </c>
      <c r="W10" s="13">
        <f>IF(OR($A10="",W$4=""),"",IFERROR(COUNTIFS('Planning_zones'!$B$5:$B$154,$A10,'Planning_zones'!$K$5:$K$154,"&lt;&gt;Annulé",'Planning_zones'!$G$5:$G$154,"&lt;="&amp;W$4+6,'Planning_zones'!$H$5:$H$154,"&gt;="&amp;W$4),0))</f>
        <v/>
      </c>
      <c r="X10" s="13">
        <f>IF(OR($A10="",X$4=""),"",IFERROR(COUNTIFS('Planning_zones'!$B$5:$B$154,$A10,'Planning_zones'!$K$5:$K$154,"&lt;&gt;Annulé",'Planning_zones'!$G$5:$G$154,"&lt;="&amp;X$4+6,'Planning_zones'!$H$5:$H$154,"&gt;="&amp;X$4),0))</f>
        <v/>
      </c>
      <c r="Y10" s="13">
        <f>IF(OR($A10="",Y$4=""),"",IFERROR(COUNTIFS('Planning_zones'!$B$5:$B$154,$A10,'Planning_zones'!$K$5:$K$154,"&lt;&gt;Annulé",'Planning_zones'!$G$5:$G$154,"&lt;="&amp;Y$4+6,'Planning_zones'!$H$5:$H$154,"&gt;="&amp;Y$4),0))</f>
        <v/>
      </c>
      <c r="Z10" s="13">
        <f>IF(OR($A10="",Z$4=""),"",IFERROR(COUNTIFS('Planning_zones'!$B$5:$B$154,$A10,'Planning_zones'!$K$5:$K$154,"&lt;&gt;Annulé",'Planning_zones'!$G$5:$G$154,"&lt;="&amp;Z$4+6,'Planning_zones'!$H$5:$H$154,"&gt;="&amp;Z$4),0))</f>
        <v/>
      </c>
      <c r="AA10" s="13">
        <f>IF(OR($A10="",AA$4=""),"",IFERROR(COUNTIFS('Planning_zones'!$B$5:$B$154,$A10,'Planning_zones'!$K$5:$K$154,"&lt;&gt;Annulé",'Planning_zones'!$G$5:$G$154,"&lt;="&amp;AA$4+6,'Planning_zones'!$H$5:$H$154,"&gt;="&amp;AA$4),0))</f>
        <v/>
      </c>
      <c r="AB10" s="13">
        <f>IF(OR($A10="",AB$4=""),"",IFERROR(COUNTIFS('Planning_zones'!$B$5:$B$154,$A10,'Planning_zones'!$K$5:$K$154,"&lt;&gt;Annulé",'Planning_zones'!$G$5:$G$154,"&lt;="&amp;AB$4+6,'Planning_zones'!$H$5:$H$154,"&gt;="&amp;AB$4),0))</f>
        <v/>
      </c>
      <c r="AC10" s="13">
        <f>IF(OR($A10="",AC$4=""),"",IFERROR(COUNTIFS('Planning_zones'!$B$5:$B$154,$A10,'Planning_zones'!$K$5:$K$154,"&lt;&gt;Annulé",'Planning_zones'!$G$5:$G$154,"&lt;="&amp;AC$4+6,'Planning_zones'!$H$5:$H$154,"&gt;="&amp;AC$4),0))</f>
        <v/>
      </c>
      <c r="AD10" s="13">
        <f>IF(OR($A10="",AD$4=""),"",IFERROR(COUNTIFS('Planning_zones'!$B$5:$B$154,$A10,'Planning_zones'!$K$5:$K$154,"&lt;&gt;Annulé",'Planning_zones'!$G$5:$G$154,"&lt;="&amp;AD$4+6,'Planning_zones'!$H$5:$H$154,"&gt;="&amp;AD$4),0))</f>
        <v/>
      </c>
      <c r="AE10" s="13">
        <f>IF(OR($A10="",AE$4=""),"",IFERROR(COUNTIFS('Planning_zones'!$B$5:$B$154,$A10,'Planning_zones'!$K$5:$K$154,"&lt;&gt;Annulé",'Planning_zones'!$G$5:$G$154,"&lt;="&amp;AE$4+6,'Planning_zones'!$H$5:$H$154,"&gt;="&amp;AE$4),0))</f>
        <v/>
      </c>
      <c r="AF10" s="13">
        <f>IF(OR($A10="",AF$4=""),"",IFERROR(COUNTIFS('Planning_zones'!$B$5:$B$154,$A10,'Planning_zones'!$K$5:$K$154,"&lt;&gt;Annulé",'Planning_zones'!$G$5:$G$154,"&lt;="&amp;AF$4+6,'Planning_zones'!$H$5:$H$154,"&gt;="&amp;AF$4),0))</f>
        <v/>
      </c>
      <c r="AG10" s="13">
        <f>IF(OR($A10="",AG$4=""),"",IFERROR(COUNTIFS('Planning_zones'!$B$5:$B$154,$A10,'Planning_zones'!$K$5:$K$154,"&lt;&gt;Annulé",'Planning_zones'!$G$5:$G$154,"&lt;="&amp;AG$4+6,'Planning_zones'!$H$5:$H$154,"&gt;="&amp;AG$4),0))</f>
        <v/>
      </c>
      <c r="AH10" s="13">
        <f>IF(OR($A10="",AH$4=""),"",IFERROR(COUNTIFS('Planning_zones'!$B$5:$B$154,$A10,'Planning_zones'!$K$5:$K$154,"&lt;&gt;Annulé",'Planning_zones'!$G$5:$G$154,"&lt;="&amp;AH$4+6,'Planning_zones'!$H$5:$H$154,"&gt;="&amp;AH$4),0))</f>
        <v/>
      </c>
      <c r="AI10" s="13">
        <f>IF(OR($A10="",AI$4=""),"",IFERROR(COUNTIFS('Planning_zones'!$B$5:$B$154,$A10,'Planning_zones'!$K$5:$K$154,"&lt;&gt;Annulé",'Planning_zones'!$G$5:$G$154,"&lt;="&amp;AI$4+6,'Planning_zones'!$H$5:$H$154,"&gt;="&amp;AI$4),0))</f>
        <v/>
      </c>
      <c r="AJ10" s="13">
        <f>IF(OR($A10="",AJ$4=""),"",IFERROR(COUNTIFS('Planning_zones'!$B$5:$B$154,$A10,'Planning_zones'!$K$5:$K$154,"&lt;&gt;Annulé",'Planning_zones'!$G$5:$G$154,"&lt;="&amp;AJ$4+6,'Planning_zones'!$H$5:$H$154,"&gt;="&amp;AJ$4),0))</f>
        <v/>
      </c>
      <c r="AK10" s="13">
        <f>IF(OR($A10="",AK$4=""),"",IFERROR(COUNTIFS('Planning_zones'!$B$5:$B$154,$A10,'Planning_zones'!$K$5:$K$154,"&lt;&gt;Annulé",'Planning_zones'!$G$5:$G$154,"&lt;="&amp;AK$4+6,'Planning_zones'!$H$5:$H$154,"&gt;="&amp;AK$4),0))</f>
        <v/>
      </c>
      <c r="AL10" s="13">
        <f>IF(OR($A10="",AL$4=""),"",IFERROR(COUNTIFS('Planning_zones'!$B$5:$B$154,$A10,'Planning_zones'!$K$5:$K$154,"&lt;&gt;Annulé",'Planning_zones'!$G$5:$G$154,"&lt;="&amp;AL$4+6,'Planning_zones'!$H$5:$H$154,"&gt;="&amp;AL$4),0))</f>
        <v/>
      </c>
      <c r="AM10" s="13">
        <f>IF(OR($A10="",AM$4=""),"",IFERROR(COUNTIFS('Planning_zones'!$B$5:$B$154,$A10,'Planning_zones'!$K$5:$K$154,"&lt;&gt;Annulé",'Planning_zones'!$G$5:$G$154,"&lt;="&amp;AM$4+6,'Planning_zones'!$H$5:$H$154,"&gt;="&amp;AM$4),0))</f>
        <v/>
      </c>
      <c r="AN10" s="13">
        <f>IF(OR($A10="",AN$4=""),"",IFERROR(COUNTIFS('Planning_zones'!$B$5:$B$154,$A10,'Planning_zones'!$K$5:$K$154,"&lt;&gt;Annulé",'Planning_zones'!$G$5:$G$154,"&lt;="&amp;AN$4+6,'Planning_zones'!$H$5:$H$154,"&gt;="&amp;AN$4),0))</f>
        <v/>
      </c>
      <c r="AO10" s="13">
        <f>IF(OR($A10="",AO$4=""),"",IFERROR(COUNTIFS('Planning_zones'!$B$5:$B$154,$A10,'Planning_zones'!$K$5:$K$154,"&lt;&gt;Annulé",'Planning_zones'!$G$5:$G$154,"&lt;="&amp;AO$4+6,'Planning_zones'!$H$5:$H$154,"&gt;="&amp;AO$4),0))</f>
        <v/>
      </c>
      <c r="AP10" s="13">
        <f>IF(OR($A10="",AP$4=""),"",IFERROR(COUNTIFS('Planning_zones'!$B$5:$B$154,$A10,'Planning_zones'!$K$5:$K$154,"&lt;&gt;Annulé",'Planning_zones'!$G$5:$G$154,"&lt;="&amp;AP$4+6,'Planning_zones'!$H$5:$H$154,"&gt;="&amp;AP$4),0))</f>
        <v/>
      </c>
      <c r="AQ10" s="13">
        <f>IF(OR($A10="",AQ$4=""),"",IFERROR(COUNTIFS('Planning_zones'!$B$5:$B$154,$A10,'Planning_zones'!$K$5:$K$154,"&lt;&gt;Annulé",'Planning_zones'!$G$5:$G$154,"&lt;="&amp;AQ$4+6,'Planning_zones'!$H$5:$H$154,"&gt;="&amp;AQ$4),0))</f>
        <v/>
      </c>
      <c r="AR10" s="13">
        <f>IF(OR($A10="",AR$4=""),"",IFERROR(COUNTIFS('Planning_zones'!$B$5:$B$154,$A10,'Planning_zones'!$K$5:$K$154,"&lt;&gt;Annulé",'Planning_zones'!$G$5:$G$154,"&lt;="&amp;AR$4+6,'Planning_zones'!$H$5:$H$154,"&gt;="&amp;AR$4),0))</f>
        <v/>
      </c>
      <c r="AS10" s="13">
        <f>IF(OR($A10="",AS$4=""),"",IFERROR(COUNTIFS('Planning_zones'!$B$5:$B$154,$A10,'Planning_zones'!$K$5:$K$154,"&lt;&gt;Annulé",'Planning_zones'!$G$5:$G$154,"&lt;="&amp;AS$4+6,'Planning_zones'!$H$5:$H$154,"&gt;="&amp;AS$4),0))</f>
        <v/>
      </c>
      <c r="AT10" s="13">
        <f>IF(OR($A10="",AT$4=""),"",IFERROR(COUNTIFS('Planning_zones'!$B$5:$B$154,$A10,'Planning_zones'!$K$5:$K$154,"&lt;&gt;Annulé",'Planning_zones'!$G$5:$G$154,"&lt;="&amp;AT$4+6,'Planning_zones'!$H$5:$H$154,"&gt;="&amp;AT$4),0))</f>
        <v/>
      </c>
      <c r="AU10" s="13">
        <f>IF(OR($A10="",AU$4=""),"",IFERROR(COUNTIFS('Planning_zones'!$B$5:$B$154,$A10,'Planning_zones'!$K$5:$K$154,"&lt;&gt;Annulé",'Planning_zones'!$G$5:$G$154,"&lt;="&amp;AU$4+6,'Planning_zones'!$H$5:$H$154,"&gt;="&amp;AU$4),0))</f>
        <v/>
      </c>
      <c r="AV10" s="13">
        <f>IF(OR($A10="",AV$4=""),"",IFERROR(COUNTIFS('Planning_zones'!$B$5:$B$154,$A10,'Planning_zones'!$K$5:$K$154,"&lt;&gt;Annulé",'Planning_zones'!$G$5:$G$154,"&lt;="&amp;AV$4+6,'Planning_zones'!$H$5:$H$154,"&gt;="&amp;AV$4),0))</f>
        <v/>
      </c>
      <c r="AW10" s="13">
        <f>IF(OR($A10="",AW$4=""),"",IFERROR(COUNTIFS('Planning_zones'!$B$5:$B$154,$A10,'Planning_zones'!$K$5:$K$154,"&lt;&gt;Annulé",'Planning_zones'!$G$5:$G$154,"&lt;="&amp;AW$4+6,'Planning_zones'!$H$5:$H$154,"&gt;="&amp;AW$4),0))</f>
        <v/>
      </c>
      <c r="AX10" s="13">
        <f>IF(OR($A10="",AX$4=""),"",IFERROR(COUNTIFS('Planning_zones'!$B$5:$B$154,$A10,'Planning_zones'!$K$5:$K$154,"&lt;&gt;Annulé",'Planning_zones'!$G$5:$G$154,"&lt;="&amp;AX$4+6,'Planning_zones'!$H$5:$H$154,"&gt;="&amp;AX$4),0))</f>
        <v/>
      </c>
      <c r="AY10" s="13">
        <f>IF(OR($A10="",AY$4=""),"",IFERROR(COUNTIFS('Planning_zones'!$B$5:$B$154,$A10,'Planning_zones'!$K$5:$K$154,"&lt;&gt;Annulé",'Planning_zones'!$G$5:$G$154,"&lt;="&amp;AY$4+6,'Planning_zones'!$H$5:$H$154,"&gt;="&amp;AY$4),0))</f>
        <v/>
      </c>
      <c r="AZ10" s="13">
        <f>IF(OR($A10="",AZ$4=""),"",IFERROR(COUNTIFS('Planning_zones'!$B$5:$B$154,$A10,'Planning_zones'!$K$5:$K$154,"&lt;&gt;Annulé",'Planning_zones'!$G$5:$G$154,"&lt;="&amp;AZ$4+6,'Planning_zones'!$H$5:$H$154,"&gt;="&amp;AZ$4),0))</f>
        <v/>
      </c>
      <c r="BA10" s="13">
        <f>IF(OR($A10="",BA$4=""),"",IFERROR(COUNTIFS('Planning_zones'!$B$5:$B$154,$A10,'Planning_zones'!$K$5:$K$154,"&lt;&gt;Annulé",'Planning_zones'!$G$5:$G$154,"&lt;="&amp;BA$4+6,'Planning_zones'!$H$5:$H$154,"&gt;="&amp;BA$4),0))</f>
        <v/>
      </c>
    </row>
    <row r="11" ht="21" customHeight="1">
      <c r="A11" s="27">
        <f>IFERROR(INDEX('Paramètres'!$A$8:$A$107,MATCH(SMALL('Paramètres'!$C$8:$C$107,7),'Paramètres'!$C$8:$C$107,0)),"")</f>
        <v/>
      </c>
      <c r="B11" s="13">
        <f>IF(OR($A11="",B$4=""),"",IFERROR(COUNTIFS('Planning_zones'!$B$5:$B$154,$A11,'Planning_zones'!$K$5:$K$154,"&lt;&gt;Annulé",'Planning_zones'!$G$5:$G$154,"&lt;="&amp;B$4+6,'Planning_zones'!$H$5:$H$154,"&gt;="&amp;B$4),0))</f>
        <v/>
      </c>
      <c r="C11" s="13">
        <f>IF(OR($A11="",C$4=""),"",IFERROR(COUNTIFS('Planning_zones'!$B$5:$B$154,$A11,'Planning_zones'!$K$5:$K$154,"&lt;&gt;Annulé",'Planning_zones'!$G$5:$G$154,"&lt;="&amp;C$4+6,'Planning_zones'!$H$5:$H$154,"&gt;="&amp;C$4),0))</f>
        <v/>
      </c>
      <c r="D11" s="13">
        <f>IF(OR($A11="",D$4=""),"",IFERROR(COUNTIFS('Planning_zones'!$B$5:$B$154,$A11,'Planning_zones'!$K$5:$K$154,"&lt;&gt;Annulé",'Planning_zones'!$G$5:$G$154,"&lt;="&amp;D$4+6,'Planning_zones'!$H$5:$H$154,"&gt;="&amp;D$4),0))</f>
        <v/>
      </c>
      <c r="E11" s="13">
        <f>IF(OR($A11="",E$4=""),"",IFERROR(COUNTIFS('Planning_zones'!$B$5:$B$154,$A11,'Planning_zones'!$K$5:$K$154,"&lt;&gt;Annulé",'Planning_zones'!$G$5:$G$154,"&lt;="&amp;E$4+6,'Planning_zones'!$H$5:$H$154,"&gt;="&amp;E$4),0))</f>
        <v/>
      </c>
      <c r="F11" s="13">
        <f>IF(OR($A11="",F$4=""),"",IFERROR(COUNTIFS('Planning_zones'!$B$5:$B$154,$A11,'Planning_zones'!$K$5:$K$154,"&lt;&gt;Annulé",'Planning_zones'!$G$5:$G$154,"&lt;="&amp;F$4+6,'Planning_zones'!$H$5:$H$154,"&gt;="&amp;F$4),0))</f>
        <v/>
      </c>
      <c r="G11" s="13">
        <f>IF(OR($A11="",G$4=""),"",IFERROR(COUNTIFS('Planning_zones'!$B$5:$B$154,$A11,'Planning_zones'!$K$5:$K$154,"&lt;&gt;Annulé",'Planning_zones'!$G$5:$G$154,"&lt;="&amp;G$4+6,'Planning_zones'!$H$5:$H$154,"&gt;="&amp;G$4),0))</f>
        <v/>
      </c>
      <c r="H11" s="13">
        <f>IF(OR($A11="",H$4=""),"",IFERROR(COUNTIFS('Planning_zones'!$B$5:$B$154,$A11,'Planning_zones'!$K$5:$K$154,"&lt;&gt;Annulé",'Planning_zones'!$G$5:$G$154,"&lt;="&amp;H$4+6,'Planning_zones'!$H$5:$H$154,"&gt;="&amp;H$4),0))</f>
        <v/>
      </c>
      <c r="I11" s="13">
        <f>IF(OR($A11="",I$4=""),"",IFERROR(COUNTIFS('Planning_zones'!$B$5:$B$154,$A11,'Planning_zones'!$K$5:$K$154,"&lt;&gt;Annulé",'Planning_zones'!$G$5:$G$154,"&lt;="&amp;I$4+6,'Planning_zones'!$H$5:$H$154,"&gt;="&amp;I$4),0))</f>
        <v/>
      </c>
      <c r="J11" s="13">
        <f>IF(OR($A11="",J$4=""),"",IFERROR(COUNTIFS('Planning_zones'!$B$5:$B$154,$A11,'Planning_zones'!$K$5:$K$154,"&lt;&gt;Annulé",'Planning_zones'!$G$5:$G$154,"&lt;="&amp;J$4+6,'Planning_zones'!$H$5:$H$154,"&gt;="&amp;J$4),0))</f>
        <v/>
      </c>
      <c r="K11" s="13">
        <f>IF(OR($A11="",K$4=""),"",IFERROR(COUNTIFS('Planning_zones'!$B$5:$B$154,$A11,'Planning_zones'!$K$5:$K$154,"&lt;&gt;Annulé",'Planning_zones'!$G$5:$G$154,"&lt;="&amp;K$4+6,'Planning_zones'!$H$5:$H$154,"&gt;="&amp;K$4),0))</f>
        <v/>
      </c>
      <c r="L11" s="13">
        <f>IF(OR($A11="",L$4=""),"",IFERROR(COUNTIFS('Planning_zones'!$B$5:$B$154,$A11,'Planning_zones'!$K$5:$K$154,"&lt;&gt;Annulé",'Planning_zones'!$G$5:$G$154,"&lt;="&amp;L$4+6,'Planning_zones'!$H$5:$H$154,"&gt;="&amp;L$4),0))</f>
        <v/>
      </c>
      <c r="M11" s="13">
        <f>IF(OR($A11="",M$4=""),"",IFERROR(COUNTIFS('Planning_zones'!$B$5:$B$154,$A11,'Planning_zones'!$K$5:$K$154,"&lt;&gt;Annulé",'Planning_zones'!$G$5:$G$154,"&lt;="&amp;M$4+6,'Planning_zones'!$H$5:$H$154,"&gt;="&amp;M$4),0))</f>
        <v/>
      </c>
      <c r="N11" s="13">
        <f>IF(OR($A11="",N$4=""),"",IFERROR(COUNTIFS('Planning_zones'!$B$5:$B$154,$A11,'Planning_zones'!$K$5:$K$154,"&lt;&gt;Annulé",'Planning_zones'!$G$5:$G$154,"&lt;="&amp;N$4+6,'Planning_zones'!$H$5:$H$154,"&gt;="&amp;N$4),0))</f>
        <v/>
      </c>
      <c r="O11" s="13">
        <f>IF(OR($A11="",O$4=""),"",IFERROR(COUNTIFS('Planning_zones'!$B$5:$B$154,$A11,'Planning_zones'!$K$5:$K$154,"&lt;&gt;Annulé",'Planning_zones'!$G$5:$G$154,"&lt;="&amp;O$4+6,'Planning_zones'!$H$5:$H$154,"&gt;="&amp;O$4),0))</f>
        <v/>
      </c>
      <c r="P11" s="13">
        <f>IF(OR($A11="",P$4=""),"",IFERROR(COUNTIFS('Planning_zones'!$B$5:$B$154,$A11,'Planning_zones'!$K$5:$K$154,"&lt;&gt;Annulé",'Planning_zones'!$G$5:$G$154,"&lt;="&amp;P$4+6,'Planning_zones'!$H$5:$H$154,"&gt;="&amp;P$4),0))</f>
        <v/>
      </c>
      <c r="Q11" s="13">
        <f>IF(OR($A11="",Q$4=""),"",IFERROR(COUNTIFS('Planning_zones'!$B$5:$B$154,$A11,'Planning_zones'!$K$5:$K$154,"&lt;&gt;Annulé",'Planning_zones'!$G$5:$G$154,"&lt;="&amp;Q$4+6,'Planning_zones'!$H$5:$H$154,"&gt;="&amp;Q$4),0))</f>
        <v/>
      </c>
      <c r="R11" s="13">
        <f>IF(OR($A11="",R$4=""),"",IFERROR(COUNTIFS('Planning_zones'!$B$5:$B$154,$A11,'Planning_zones'!$K$5:$K$154,"&lt;&gt;Annulé",'Planning_zones'!$G$5:$G$154,"&lt;="&amp;R$4+6,'Planning_zones'!$H$5:$H$154,"&gt;="&amp;R$4),0))</f>
        <v/>
      </c>
      <c r="S11" s="13">
        <f>IF(OR($A11="",S$4=""),"",IFERROR(COUNTIFS('Planning_zones'!$B$5:$B$154,$A11,'Planning_zones'!$K$5:$K$154,"&lt;&gt;Annulé",'Planning_zones'!$G$5:$G$154,"&lt;="&amp;S$4+6,'Planning_zones'!$H$5:$H$154,"&gt;="&amp;S$4),0))</f>
        <v/>
      </c>
      <c r="T11" s="13">
        <f>IF(OR($A11="",T$4=""),"",IFERROR(COUNTIFS('Planning_zones'!$B$5:$B$154,$A11,'Planning_zones'!$K$5:$K$154,"&lt;&gt;Annulé",'Planning_zones'!$G$5:$G$154,"&lt;="&amp;T$4+6,'Planning_zones'!$H$5:$H$154,"&gt;="&amp;T$4),0))</f>
        <v/>
      </c>
      <c r="U11" s="13">
        <f>IF(OR($A11="",U$4=""),"",IFERROR(COUNTIFS('Planning_zones'!$B$5:$B$154,$A11,'Planning_zones'!$K$5:$K$154,"&lt;&gt;Annulé",'Planning_zones'!$G$5:$G$154,"&lt;="&amp;U$4+6,'Planning_zones'!$H$5:$H$154,"&gt;="&amp;U$4),0))</f>
        <v/>
      </c>
      <c r="V11" s="13">
        <f>IF(OR($A11="",V$4=""),"",IFERROR(COUNTIFS('Planning_zones'!$B$5:$B$154,$A11,'Planning_zones'!$K$5:$K$154,"&lt;&gt;Annulé",'Planning_zones'!$G$5:$G$154,"&lt;="&amp;V$4+6,'Planning_zones'!$H$5:$H$154,"&gt;="&amp;V$4),0))</f>
        <v/>
      </c>
      <c r="W11" s="13">
        <f>IF(OR($A11="",W$4=""),"",IFERROR(COUNTIFS('Planning_zones'!$B$5:$B$154,$A11,'Planning_zones'!$K$5:$K$154,"&lt;&gt;Annulé",'Planning_zones'!$G$5:$G$154,"&lt;="&amp;W$4+6,'Planning_zones'!$H$5:$H$154,"&gt;="&amp;W$4),0))</f>
        <v/>
      </c>
      <c r="X11" s="13">
        <f>IF(OR($A11="",X$4=""),"",IFERROR(COUNTIFS('Planning_zones'!$B$5:$B$154,$A11,'Planning_zones'!$K$5:$K$154,"&lt;&gt;Annulé",'Planning_zones'!$G$5:$G$154,"&lt;="&amp;X$4+6,'Planning_zones'!$H$5:$H$154,"&gt;="&amp;X$4),0))</f>
        <v/>
      </c>
      <c r="Y11" s="13">
        <f>IF(OR($A11="",Y$4=""),"",IFERROR(COUNTIFS('Planning_zones'!$B$5:$B$154,$A11,'Planning_zones'!$K$5:$K$154,"&lt;&gt;Annulé",'Planning_zones'!$G$5:$G$154,"&lt;="&amp;Y$4+6,'Planning_zones'!$H$5:$H$154,"&gt;="&amp;Y$4),0))</f>
        <v/>
      </c>
      <c r="Z11" s="13">
        <f>IF(OR($A11="",Z$4=""),"",IFERROR(COUNTIFS('Planning_zones'!$B$5:$B$154,$A11,'Planning_zones'!$K$5:$K$154,"&lt;&gt;Annulé",'Planning_zones'!$G$5:$G$154,"&lt;="&amp;Z$4+6,'Planning_zones'!$H$5:$H$154,"&gt;="&amp;Z$4),0))</f>
        <v/>
      </c>
      <c r="AA11" s="13">
        <f>IF(OR($A11="",AA$4=""),"",IFERROR(COUNTIFS('Planning_zones'!$B$5:$B$154,$A11,'Planning_zones'!$K$5:$K$154,"&lt;&gt;Annulé",'Planning_zones'!$G$5:$G$154,"&lt;="&amp;AA$4+6,'Planning_zones'!$H$5:$H$154,"&gt;="&amp;AA$4),0))</f>
        <v/>
      </c>
      <c r="AB11" s="13">
        <f>IF(OR($A11="",AB$4=""),"",IFERROR(COUNTIFS('Planning_zones'!$B$5:$B$154,$A11,'Planning_zones'!$K$5:$K$154,"&lt;&gt;Annulé",'Planning_zones'!$G$5:$G$154,"&lt;="&amp;AB$4+6,'Planning_zones'!$H$5:$H$154,"&gt;="&amp;AB$4),0))</f>
        <v/>
      </c>
      <c r="AC11" s="13">
        <f>IF(OR($A11="",AC$4=""),"",IFERROR(COUNTIFS('Planning_zones'!$B$5:$B$154,$A11,'Planning_zones'!$K$5:$K$154,"&lt;&gt;Annulé",'Planning_zones'!$G$5:$G$154,"&lt;="&amp;AC$4+6,'Planning_zones'!$H$5:$H$154,"&gt;="&amp;AC$4),0))</f>
        <v/>
      </c>
      <c r="AD11" s="13">
        <f>IF(OR($A11="",AD$4=""),"",IFERROR(COUNTIFS('Planning_zones'!$B$5:$B$154,$A11,'Planning_zones'!$K$5:$K$154,"&lt;&gt;Annulé",'Planning_zones'!$G$5:$G$154,"&lt;="&amp;AD$4+6,'Planning_zones'!$H$5:$H$154,"&gt;="&amp;AD$4),0))</f>
        <v/>
      </c>
      <c r="AE11" s="13">
        <f>IF(OR($A11="",AE$4=""),"",IFERROR(COUNTIFS('Planning_zones'!$B$5:$B$154,$A11,'Planning_zones'!$K$5:$K$154,"&lt;&gt;Annulé",'Planning_zones'!$G$5:$G$154,"&lt;="&amp;AE$4+6,'Planning_zones'!$H$5:$H$154,"&gt;="&amp;AE$4),0))</f>
        <v/>
      </c>
      <c r="AF11" s="13">
        <f>IF(OR($A11="",AF$4=""),"",IFERROR(COUNTIFS('Planning_zones'!$B$5:$B$154,$A11,'Planning_zones'!$K$5:$K$154,"&lt;&gt;Annulé",'Planning_zones'!$G$5:$G$154,"&lt;="&amp;AF$4+6,'Planning_zones'!$H$5:$H$154,"&gt;="&amp;AF$4),0))</f>
        <v/>
      </c>
      <c r="AG11" s="13">
        <f>IF(OR($A11="",AG$4=""),"",IFERROR(COUNTIFS('Planning_zones'!$B$5:$B$154,$A11,'Planning_zones'!$K$5:$K$154,"&lt;&gt;Annulé",'Planning_zones'!$G$5:$G$154,"&lt;="&amp;AG$4+6,'Planning_zones'!$H$5:$H$154,"&gt;="&amp;AG$4),0))</f>
        <v/>
      </c>
      <c r="AH11" s="13">
        <f>IF(OR($A11="",AH$4=""),"",IFERROR(COUNTIFS('Planning_zones'!$B$5:$B$154,$A11,'Planning_zones'!$K$5:$K$154,"&lt;&gt;Annulé",'Planning_zones'!$G$5:$G$154,"&lt;="&amp;AH$4+6,'Planning_zones'!$H$5:$H$154,"&gt;="&amp;AH$4),0))</f>
        <v/>
      </c>
      <c r="AI11" s="13">
        <f>IF(OR($A11="",AI$4=""),"",IFERROR(COUNTIFS('Planning_zones'!$B$5:$B$154,$A11,'Planning_zones'!$K$5:$K$154,"&lt;&gt;Annulé",'Planning_zones'!$G$5:$G$154,"&lt;="&amp;AI$4+6,'Planning_zones'!$H$5:$H$154,"&gt;="&amp;AI$4),0))</f>
        <v/>
      </c>
      <c r="AJ11" s="13">
        <f>IF(OR($A11="",AJ$4=""),"",IFERROR(COUNTIFS('Planning_zones'!$B$5:$B$154,$A11,'Planning_zones'!$K$5:$K$154,"&lt;&gt;Annulé",'Planning_zones'!$G$5:$G$154,"&lt;="&amp;AJ$4+6,'Planning_zones'!$H$5:$H$154,"&gt;="&amp;AJ$4),0))</f>
        <v/>
      </c>
      <c r="AK11" s="13">
        <f>IF(OR($A11="",AK$4=""),"",IFERROR(COUNTIFS('Planning_zones'!$B$5:$B$154,$A11,'Planning_zones'!$K$5:$K$154,"&lt;&gt;Annulé",'Planning_zones'!$G$5:$G$154,"&lt;="&amp;AK$4+6,'Planning_zones'!$H$5:$H$154,"&gt;="&amp;AK$4),0))</f>
        <v/>
      </c>
      <c r="AL11" s="13">
        <f>IF(OR($A11="",AL$4=""),"",IFERROR(COUNTIFS('Planning_zones'!$B$5:$B$154,$A11,'Planning_zones'!$K$5:$K$154,"&lt;&gt;Annulé",'Planning_zones'!$G$5:$G$154,"&lt;="&amp;AL$4+6,'Planning_zones'!$H$5:$H$154,"&gt;="&amp;AL$4),0))</f>
        <v/>
      </c>
      <c r="AM11" s="13">
        <f>IF(OR($A11="",AM$4=""),"",IFERROR(COUNTIFS('Planning_zones'!$B$5:$B$154,$A11,'Planning_zones'!$K$5:$K$154,"&lt;&gt;Annulé",'Planning_zones'!$G$5:$G$154,"&lt;="&amp;AM$4+6,'Planning_zones'!$H$5:$H$154,"&gt;="&amp;AM$4),0))</f>
        <v/>
      </c>
      <c r="AN11" s="13">
        <f>IF(OR($A11="",AN$4=""),"",IFERROR(COUNTIFS('Planning_zones'!$B$5:$B$154,$A11,'Planning_zones'!$K$5:$K$154,"&lt;&gt;Annulé",'Planning_zones'!$G$5:$G$154,"&lt;="&amp;AN$4+6,'Planning_zones'!$H$5:$H$154,"&gt;="&amp;AN$4),0))</f>
        <v/>
      </c>
      <c r="AO11" s="13">
        <f>IF(OR($A11="",AO$4=""),"",IFERROR(COUNTIFS('Planning_zones'!$B$5:$B$154,$A11,'Planning_zones'!$K$5:$K$154,"&lt;&gt;Annulé",'Planning_zones'!$G$5:$G$154,"&lt;="&amp;AO$4+6,'Planning_zones'!$H$5:$H$154,"&gt;="&amp;AO$4),0))</f>
        <v/>
      </c>
      <c r="AP11" s="13">
        <f>IF(OR($A11="",AP$4=""),"",IFERROR(COUNTIFS('Planning_zones'!$B$5:$B$154,$A11,'Planning_zones'!$K$5:$K$154,"&lt;&gt;Annulé",'Planning_zones'!$G$5:$G$154,"&lt;="&amp;AP$4+6,'Planning_zones'!$H$5:$H$154,"&gt;="&amp;AP$4),0))</f>
        <v/>
      </c>
      <c r="AQ11" s="13">
        <f>IF(OR($A11="",AQ$4=""),"",IFERROR(COUNTIFS('Planning_zones'!$B$5:$B$154,$A11,'Planning_zones'!$K$5:$K$154,"&lt;&gt;Annulé",'Planning_zones'!$G$5:$G$154,"&lt;="&amp;AQ$4+6,'Planning_zones'!$H$5:$H$154,"&gt;="&amp;AQ$4),0))</f>
        <v/>
      </c>
      <c r="AR11" s="13">
        <f>IF(OR($A11="",AR$4=""),"",IFERROR(COUNTIFS('Planning_zones'!$B$5:$B$154,$A11,'Planning_zones'!$K$5:$K$154,"&lt;&gt;Annulé",'Planning_zones'!$G$5:$G$154,"&lt;="&amp;AR$4+6,'Planning_zones'!$H$5:$H$154,"&gt;="&amp;AR$4),0))</f>
        <v/>
      </c>
      <c r="AS11" s="13">
        <f>IF(OR($A11="",AS$4=""),"",IFERROR(COUNTIFS('Planning_zones'!$B$5:$B$154,$A11,'Planning_zones'!$K$5:$K$154,"&lt;&gt;Annulé",'Planning_zones'!$G$5:$G$154,"&lt;="&amp;AS$4+6,'Planning_zones'!$H$5:$H$154,"&gt;="&amp;AS$4),0))</f>
        <v/>
      </c>
      <c r="AT11" s="13">
        <f>IF(OR($A11="",AT$4=""),"",IFERROR(COUNTIFS('Planning_zones'!$B$5:$B$154,$A11,'Planning_zones'!$K$5:$K$154,"&lt;&gt;Annulé",'Planning_zones'!$G$5:$G$154,"&lt;="&amp;AT$4+6,'Planning_zones'!$H$5:$H$154,"&gt;="&amp;AT$4),0))</f>
        <v/>
      </c>
      <c r="AU11" s="13">
        <f>IF(OR($A11="",AU$4=""),"",IFERROR(COUNTIFS('Planning_zones'!$B$5:$B$154,$A11,'Planning_zones'!$K$5:$K$154,"&lt;&gt;Annulé",'Planning_zones'!$G$5:$G$154,"&lt;="&amp;AU$4+6,'Planning_zones'!$H$5:$H$154,"&gt;="&amp;AU$4),0))</f>
        <v/>
      </c>
      <c r="AV11" s="13">
        <f>IF(OR($A11="",AV$4=""),"",IFERROR(COUNTIFS('Planning_zones'!$B$5:$B$154,$A11,'Planning_zones'!$K$5:$K$154,"&lt;&gt;Annulé",'Planning_zones'!$G$5:$G$154,"&lt;="&amp;AV$4+6,'Planning_zones'!$H$5:$H$154,"&gt;="&amp;AV$4),0))</f>
        <v/>
      </c>
      <c r="AW11" s="13">
        <f>IF(OR($A11="",AW$4=""),"",IFERROR(COUNTIFS('Planning_zones'!$B$5:$B$154,$A11,'Planning_zones'!$K$5:$K$154,"&lt;&gt;Annulé",'Planning_zones'!$G$5:$G$154,"&lt;="&amp;AW$4+6,'Planning_zones'!$H$5:$H$154,"&gt;="&amp;AW$4),0))</f>
        <v/>
      </c>
      <c r="AX11" s="13">
        <f>IF(OR($A11="",AX$4=""),"",IFERROR(COUNTIFS('Planning_zones'!$B$5:$B$154,$A11,'Planning_zones'!$K$5:$K$154,"&lt;&gt;Annulé",'Planning_zones'!$G$5:$G$154,"&lt;="&amp;AX$4+6,'Planning_zones'!$H$5:$H$154,"&gt;="&amp;AX$4),0))</f>
        <v/>
      </c>
      <c r="AY11" s="13">
        <f>IF(OR($A11="",AY$4=""),"",IFERROR(COUNTIFS('Planning_zones'!$B$5:$B$154,$A11,'Planning_zones'!$K$5:$K$154,"&lt;&gt;Annulé",'Planning_zones'!$G$5:$G$154,"&lt;="&amp;AY$4+6,'Planning_zones'!$H$5:$H$154,"&gt;="&amp;AY$4),0))</f>
        <v/>
      </c>
      <c r="AZ11" s="13">
        <f>IF(OR($A11="",AZ$4=""),"",IFERROR(COUNTIFS('Planning_zones'!$B$5:$B$154,$A11,'Planning_zones'!$K$5:$K$154,"&lt;&gt;Annulé",'Planning_zones'!$G$5:$G$154,"&lt;="&amp;AZ$4+6,'Planning_zones'!$H$5:$H$154,"&gt;="&amp;AZ$4),0))</f>
        <v/>
      </c>
      <c r="BA11" s="13">
        <f>IF(OR($A11="",BA$4=""),"",IFERROR(COUNTIFS('Planning_zones'!$B$5:$B$154,$A11,'Planning_zones'!$K$5:$K$154,"&lt;&gt;Annulé",'Planning_zones'!$G$5:$G$154,"&lt;="&amp;BA$4+6,'Planning_zones'!$H$5:$H$154,"&gt;="&amp;BA$4),0))</f>
        <v/>
      </c>
    </row>
    <row r="12" ht="21" customHeight="1">
      <c r="A12" s="28">
        <f>IFERROR(INDEX('Paramètres'!$A$8:$A$107,MATCH(SMALL('Paramètres'!$C$8:$C$107,8),'Paramètres'!$C$8:$C$107,0)),"")</f>
        <v/>
      </c>
      <c r="B12" s="13">
        <f>IF(OR($A12="",B$4=""),"",IFERROR(COUNTIFS('Planning_zones'!$B$5:$B$154,$A12,'Planning_zones'!$K$5:$K$154,"&lt;&gt;Annulé",'Planning_zones'!$G$5:$G$154,"&lt;="&amp;B$4+6,'Planning_zones'!$H$5:$H$154,"&gt;="&amp;B$4),0))</f>
        <v/>
      </c>
      <c r="C12" s="13">
        <f>IF(OR($A12="",C$4=""),"",IFERROR(COUNTIFS('Planning_zones'!$B$5:$B$154,$A12,'Planning_zones'!$K$5:$K$154,"&lt;&gt;Annulé",'Planning_zones'!$G$5:$G$154,"&lt;="&amp;C$4+6,'Planning_zones'!$H$5:$H$154,"&gt;="&amp;C$4),0))</f>
        <v/>
      </c>
      <c r="D12" s="13">
        <f>IF(OR($A12="",D$4=""),"",IFERROR(COUNTIFS('Planning_zones'!$B$5:$B$154,$A12,'Planning_zones'!$K$5:$K$154,"&lt;&gt;Annulé",'Planning_zones'!$G$5:$G$154,"&lt;="&amp;D$4+6,'Planning_zones'!$H$5:$H$154,"&gt;="&amp;D$4),0))</f>
        <v/>
      </c>
      <c r="E12" s="13">
        <f>IF(OR($A12="",E$4=""),"",IFERROR(COUNTIFS('Planning_zones'!$B$5:$B$154,$A12,'Planning_zones'!$K$5:$K$154,"&lt;&gt;Annulé",'Planning_zones'!$G$5:$G$154,"&lt;="&amp;E$4+6,'Planning_zones'!$H$5:$H$154,"&gt;="&amp;E$4),0))</f>
        <v/>
      </c>
      <c r="F12" s="13">
        <f>IF(OR($A12="",F$4=""),"",IFERROR(COUNTIFS('Planning_zones'!$B$5:$B$154,$A12,'Planning_zones'!$K$5:$K$154,"&lt;&gt;Annulé",'Planning_zones'!$G$5:$G$154,"&lt;="&amp;F$4+6,'Planning_zones'!$H$5:$H$154,"&gt;="&amp;F$4),0))</f>
        <v/>
      </c>
      <c r="G12" s="13">
        <f>IF(OR($A12="",G$4=""),"",IFERROR(COUNTIFS('Planning_zones'!$B$5:$B$154,$A12,'Planning_zones'!$K$5:$K$154,"&lt;&gt;Annulé",'Planning_zones'!$G$5:$G$154,"&lt;="&amp;G$4+6,'Planning_zones'!$H$5:$H$154,"&gt;="&amp;G$4),0))</f>
        <v/>
      </c>
      <c r="H12" s="13">
        <f>IF(OR($A12="",H$4=""),"",IFERROR(COUNTIFS('Planning_zones'!$B$5:$B$154,$A12,'Planning_zones'!$K$5:$K$154,"&lt;&gt;Annulé",'Planning_zones'!$G$5:$G$154,"&lt;="&amp;H$4+6,'Planning_zones'!$H$5:$H$154,"&gt;="&amp;H$4),0))</f>
        <v/>
      </c>
      <c r="I12" s="13">
        <f>IF(OR($A12="",I$4=""),"",IFERROR(COUNTIFS('Planning_zones'!$B$5:$B$154,$A12,'Planning_zones'!$K$5:$K$154,"&lt;&gt;Annulé",'Planning_zones'!$G$5:$G$154,"&lt;="&amp;I$4+6,'Planning_zones'!$H$5:$H$154,"&gt;="&amp;I$4),0))</f>
        <v/>
      </c>
      <c r="J12" s="13">
        <f>IF(OR($A12="",J$4=""),"",IFERROR(COUNTIFS('Planning_zones'!$B$5:$B$154,$A12,'Planning_zones'!$K$5:$K$154,"&lt;&gt;Annulé",'Planning_zones'!$G$5:$G$154,"&lt;="&amp;J$4+6,'Planning_zones'!$H$5:$H$154,"&gt;="&amp;J$4),0))</f>
        <v/>
      </c>
      <c r="K12" s="13">
        <f>IF(OR($A12="",K$4=""),"",IFERROR(COUNTIFS('Planning_zones'!$B$5:$B$154,$A12,'Planning_zones'!$K$5:$K$154,"&lt;&gt;Annulé",'Planning_zones'!$G$5:$G$154,"&lt;="&amp;K$4+6,'Planning_zones'!$H$5:$H$154,"&gt;="&amp;K$4),0))</f>
        <v/>
      </c>
      <c r="L12" s="13">
        <f>IF(OR($A12="",L$4=""),"",IFERROR(COUNTIFS('Planning_zones'!$B$5:$B$154,$A12,'Planning_zones'!$K$5:$K$154,"&lt;&gt;Annulé",'Planning_zones'!$G$5:$G$154,"&lt;="&amp;L$4+6,'Planning_zones'!$H$5:$H$154,"&gt;="&amp;L$4),0))</f>
        <v/>
      </c>
      <c r="M12" s="13">
        <f>IF(OR($A12="",M$4=""),"",IFERROR(COUNTIFS('Planning_zones'!$B$5:$B$154,$A12,'Planning_zones'!$K$5:$K$154,"&lt;&gt;Annulé",'Planning_zones'!$G$5:$G$154,"&lt;="&amp;M$4+6,'Planning_zones'!$H$5:$H$154,"&gt;="&amp;M$4),0))</f>
        <v/>
      </c>
      <c r="N12" s="13">
        <f>IF(OR($A12="",N$4=""),"",IFERROR(COUNTIFS('Planning_zones'!$B$5:$B$154,$A12,'Planning_zones'!$K$5:$K$154,"&lt;&gt;Annulé",'Planning_zones'!$G$5:$G$154,"&lt;="&amp;N$4+6,'Planning_zones'!$H$5:$H$154,"&gt;="&amp;N$4),0))</f>
        <v/>
      </c>
      <c r="O12" s="13">
        <f>IF(OR($A12="",O$4=""),"",IFERROR(COUNTIFS('Planning_zones'!$B$5:$B$154,$A12,'Planning_zones'!$K$5:$K$154,"&lt;&gt;Annulé",'Planning_zones'!$G$5:$G$154,"&lt;="&amp;O$4+6,'Planning_zones'!$H$5:$H$154,"&gt;="&amp;O$4),0))</f>
        <v/>
      </c>
      <c r="P12" s="13">
        <f>IF(OR($A12="",P$4=""),"",IFERROR(COUNTIFS('Planning_zones'!$B$5:$B$154,$A12,'Planning_zones'!$K$5:$K$154,"&lt;&gt;Annulé",'Planning_zones'!$G$5:$G$154,"&lt;="&amp;P$4+6,'Planning_zones'!$H$5:$H$154,"&gt;="&amp;P$4),0))</f>
        <v/>
      </c>
      <c r="Q12" s="13">
        <f>IF(OR($A12="",Q$4=""),"",IFERROR(COUNTIFS('Planning_zones'!$B$5:$B$154,$A12,'Planning_zones'!$K$5:$K$154,"&lt;&gt;Annulé",'Planning_zones'!$G$5:$G$154,"&lt;="&amp;Q$4+6,'Planning_zones'!$H$5:$H$154,"&gt;="&amp;Q$4),0))</f>
        <v/>
      </c>
      <c r="R12" s="13">
        <f>IF(OR($A12="",R$4=""),"",IFERROR(COUNTIFS('Planning_zones'!$B$5:$B$154,$A12,'Planning_zones'!$K$5:$K$154,"&lt;&gt;Annulé",'Planning_zones'!$G$5:$G$154,"&lt;="&amp;R$4+6,'Planning_zones'!$H$5:$H$154,"&gt;="&amp;R$4),0))</f>
        <v/>
      </c>
      <c r="S12" s="13">
        <f>IF(OR($A12="",S$4=""),"",IFERROR(COUNTIFS('Planning_zones'!$B$5:$B$154,$A12,'Planning_zones'!$K$5:$K$154,"&lt;&gt;Annulé",'Planning_zones'!$G$5:$G$154,"&lt;="&amp;S$4+6,'Planning_zones'!$H$5:$H$154,"&gt;="&amp;S$4),0))</f>
        <v/>
      </c>
      <c r="T12" s="13">
        <f>IF(OR($A12="",T$4=""),"",IFERROR(COUNTIFS('Planning_zones'!$B$5:$B$154,$A12,'Planning_zones'!$K$5:$K$154,"&lt;&gt;Annulé",'Planning_zones'!$G$5:$G$154,"&lt;="&amp;T$4+6,'Planning_zones'!$H$5:$H$154,"&gt;="&amp;T$4),0))</f>
        <v/>
      </c>
      <c r="U12" s="13">
        <f>IF(OR($A12="",U$4=""),"",IFERROR(COUNTIFS('Planning_zones'!$B$5:$B$154,$A12,'Planning_zones'!$K$5:$K$154,"&lt;&gt;Annulé",'Planning_zones'!$G$5:$G$154,"&lt;="&amp;U$4+6,'Planning_zones'!$H$5:$H$154,"&gt;="&amp;U$4),0))</f>
        <v/>
      </c>
      <c r="V12" s="13">
        <f>IF(OR($A12="",V$4=""),"",IFERROR(COUNTIFS('Planning_zones'!$B$5:$B$154,$A12,'Planning_zones'!$K$5:$K$154,"&lt;&gt;Annulé",'Planning_zones'!$G$5:$G$154,"&lt;="&amp;V$4+6,'Planning_zones'!$H$5:$H$154,"&gt;="&amp;V$4),0))</f>
        <v/>
      </c>
      <c r="W12" s="13">
        <f>IF(OR($A12="",W$4=""),"",IFERROR(COUNTIFS('Planning_zones'!$B$5:$B$154,$A12,'Planning_zones'!$K$5:$K$154,"&lt;&gt;Annulé",'Planning_zones'!$G$5:$G$154,"&lt;="&amp;W$4+6,'Planning_zones'!$H$5:$H$154,"&gt;="&amp;W$4),0))</f>
        <v/>
      </c>
      <c r="X12" s="13">
        <f>IF(OR($A12="",X$4=""),"",IFERROR(COUNTIFS('Planning_zones'!$B$5:$B$154,$A12,'Planning_zones'!$K$5:$K$154,"&lt;&gt;Annulé",'Planning_zones'!$G$5:$G$154,"&lt;="&amp;X$4+6,'Planning_zones'!$H$5:$H$154,"&gt;="&amp;X$4),0))</f>
        <v/>
      </c>
      <c r="Y12" s="13">
        <f>IF(OR($A12="",Y$4=""),"",IFERROR(COUNTIFS('Planning_zones'!$B$5:$B$154,$A12,'Planning_zones'!$K$5:$K$154,"&lt;&gt;Annulé",'Planning_zones'!$G$5:$G$154,"&lt;="&amp;Y$4+6,'Planning_zones'!$H$5:$H$154,"&gt;="&amp;Y$4),0))</f>
        <v/>
      </c>
      <c r="Z12" s="13">
        <f>IF(OR($A12="",Z$4=""),"",IFERROR(COUNTIFS('Planning_zones'!$B$5:$B$154,$A12,'Planning_zones'!$K$5:$K$154,"&lt;&gt;Annulé",'Planning_zones'!$G$5:$G$154,"&lt;="&amp;Z$4+6,'Planning_zones'!$H$5:$H$154,"&gt;="&amp;Z$4),0))</f>
        <v/>
      </c>
      <c r="AA12" s="13">
        <f>IF(OR($A12="",AA$4=""),"",IFERROR(COUNTIFS('Planning_zones'!$B$5:$B$154,$A12,'Planning_zones'!$K$5:$K$154,"&lt;&gt;Annulé",'Planning_zones'!$G$5:$G$154,"&lt;="&amp;AA$4+6,'Planning_zones'!$H$5:$H$154,"&gt;="&amp;AA$4),0))</f>
        <v/>
      </c>
      <c r="AB12" s="13">
        <f>IF(OR($A12="",AB$4=""),"",IFERROR(COUNTIFS('Planning_zones'!$B$5:$B$154,$A12,'Planning_zones'!$K$5:$K$154,"&lt;&gt;Annulé",'Planning_zones'!$G$5:$G$154,"&lt;="&amp;AB$4+6,'Planning_zones'!$H$5:$H$154,"&gt;="&amp;AB$4),0))</f>
        <v/>
      </c>
      <c r="AC12" s="13">
        <f>IF(OR($A12="",AC$4=""),"",IFERROR(COUNTIFS('Planning_zones'!$B$5:$B$154,$A12,'Planning_zones'!$K$5:$K$154,"&lt;&gt;Annulé",'Planning_zones'!$G$5:$G$154,"&lt;="&amp;AC$4+6,'Planning_zones'!$H$5:$H$154,"&gt;="&amp;AC$4),0))</f>
        <v/>
      </c>
      <c r="AD12" s="13">
        <f>IF(OR($A12="",AD$4=""),"",IFERROR(COUNTIFS('Planning_zones'!$B$5:$B$154,$A12,'Planning_zones'!$K$5:$K$154,"&lt;&gt;Annulé",'Planning_zones'!$G$5:$G$154,"&lt;="&amp;AD$4+6,'Planning_zones'!$H$5:$H$154,"&gt;="&amp;AD$4),0))</f>
        <v/>
      </c>
      <c r="AE12" s="13">
        <f>IF(OR($A12="",AE$4=""),"",IFERROR(COUNTIFS('Planning_zones'!$B$5:$B$154,$A12,'Planning_zones'!$K$5:$K$154,"&lt;&gt;Annulé",'Planning_zones'!$G$5:$G$154,"&lt;="&amp;AE$4+6,'Planning_zones'!$H$5:$H$154,"&gt;="&amp;AE$4),0))</f>
        <v/>
      </c>
      <c r="AF12" s="13">
        <f>IF(OR($A12="",AF$4=""),"",IFERROR(COUNTIFS('Planning_zones'!$B$5:$B$154,$A12,'Planning_zones'!$K$5:$K$154,"&lt;&gt;Annulé",'Planning_zones'!$G$5:$G$154,"&lt;="&amp;AF$4+6,'Planning_zones'!$H$5:$H$154,"&gt;="&amp;AF$4),0))</f>
        <v/>
      </c>
      <c r="AG12" s="13">
        <f>IF(OR($A12="",AG$4=""),"",IFERROR(COUNTIFS('Planning_zones'!$B$5:$B$154,$A12,'Planning_zones'!$K$5:$K$154,"&lt;&gt;Annulé",'Planning_zones'!$G$5:$G$154,"&lt;="&amp;AG$4+6,'Planning_zones'!$H$5:$H$154,"&gt;="&amp;AG$4),0))</f>
        <v/>
      </c>
      <c r="AH12" s="13">
        <f>IF(OR($A12="",AH$4=""),"",IFERROR(COUNTIFS('Planning_zones'!$B$5:$B$154,$A12,'Planning_zones'!$K$5:$K$154,"&lt;&gt;Annulé",'Planning_zones'!$G$5:$G$154,"&lt;="&amp;AH$4+6,'Planning_zones'!$H$5:$H$154,"&gt;="&amp;AH$4),0))</f>
        <v/>
      </c>
      <c r="AI12" s="13">
        <f>IF(OR($A12="",AI$4=""),"",IFERROR(COUNTIFS('Planning_zones'!$B$5:$B$154,$A12,'Planning_zones'!$K$5:$K$154,"&lt;&gt;Annulé",'Planning_zones'!$G$5:$G$154,"&lt;="&amp;AI$4+6,'Planning_zones'!$H$5:$H$154,"&gt;="&amp;AI$4),0))</f>
        <v/>
      </c>
      <c r="AJ12" s="13">
        <f>IF(OR($A12="",AJ$4=""),"",IFERROR(COUNTIFS('Planning_zones'!$B$5:$B$154,$A12,'Planning_zones'!$K$5:$K$154,"&lt;&gt;Annulé",'Planning_zones'!$G$5:$G$154,"&lt;="&amp;AJ$4+6,'Planning_zones'!$H$5:$H$154,"&gt;="&amp;AJ$4),0))</f>
        <v/>
      </c>
      <c r="AK12" s="13">
        <f>IF(OR($A12="",AK$4=""),"",IFERROR(COUNTIFS('Planning_zones'!$B$5:$B$154,$A12,'Planning_zones'!$K$5:$K$154,"&lt;&gt;Annulé",'Planning_zones'!$G$5:$G$154,"&lt;="&amp;AK$4+6,'Planning_zones'!$H$5:$H$154,"&gt;="&amp;AK$4),0))</f>
        <v/>
      </c>
      <c r="AL12" s="13">
        <f>IF(OR($A12="",AL$4=""),"",IFERROR(COUNTIFS('Planning_zones'!$B$5:$B$154,$A12,'Planning_zones'!$K$5:$K$154,"&lt;&gt;Annulé",'Planning_zones'!$G$5:$G$154,"&lt;="&amp;AL$4+6,'Planning_zones'!$H$5:$H$154,"&gt;="&amp;AL$4),0))</f>
        <v/>
      </c>
      <c r="AM12" s="13">
        <f>IF(OR($A12="",AM$4=""),"",IFERROR(COUNTIFS('Planning_zones'!$B$5:$B$154,$A12,'Planning_zones'!$K$5:$K$154,"&lt;&gt;Annulé",'Planning_zones'!$G$5:$G$154,"&lt;="&amp;AM$4+6,'Planning_zones'!$H$5:$H$154,"&gt;="&amp;AM$4),0))</f>
        <v/>
      </c>
      <c r="AN12" s="13">
        <f>IF(OR($A12="",AN$4=""),"",IFERROR(COUNTIFS('Planning_zones'!$B$5:$B$154,$A12,'Planning_zones'!$K$5:$K$154,"&lt;&gt;Annulé",'Planning_zones'!$G$5:$G$154,"&lt;="&amp;AN$4+6,'Planning_zones'!$H$5:$H$154,"&gt;="&amp;AN$4),0))</f>
        <v/>
      </c>
      <c r="AO12" s="13">
        <f>IF(OR($A12="",AO$4=""),"",IFERROR(COUNTIFS('Planning_zones'!$B$5:$B$154,$A12,'Planning_zones'!$K$5:$K$154,"&lt;&gt;Annulé",'Planning_zones'!$G$5:$G$154,"&lt;="&amp;AO$4+6,'Planning_zones'!$H$5:$H$154,"&gt;="&amp;AO$4),0))</f>
        <v/>
      </c>
      <c r="AP12" s="13">
        <f>IF(OR($A12="",AP$4=""),"",IFERROR(COUNTIFS('Planning_zones'!$B$5:$B$154,$A12,'Planning_zones'!$K$5:$K$154,"&lt;&gt;Annulé",'Planning_zones'!$G$5:$G$154,"&lt;="&amp;AP$4+6,'Planning_zones'!$H$5:$H$154,"&gt;="&amp;AP$4),0))</f>
        <v/>
      </c>
      <c r="AQ12" s="13">
        <f>IF(OR($A12="",AQ$4=""),"",IFERROR(COUNTIFS('Planning_zones'!$B$5:$B$154,$A12,'Planning_zones'!$K$5:$K$154,"&lt;&gt;Annulé",'Planning_zones'!$G$5:$G$154,"&lt;="&amp;AQ$4+6,'Planning_zones'!$H$5:$H$154,"&gt;="&amp;AQ$4),0))</f>
        <v/>
      </c>
      <c r="AR12" s="13">
        <f>IF(OR($A12="",AR$4=""),"",IFERROR(COUNTIFS('Planning_zones'!$B$5:$B$154,$A12,'Planning_zones'!$K$5:$K$154,"&lt;&gt;Annulé",'Planning_zones'!$G$5:$G$154,"&lt;="&amp;AR$4+6,'Planning_zones'!$H$5:$H$154,"&gt;="&amp;AR$4),0))</f>
        <v/>
      </c>
      <c r="AS12" s="13">
        <f>IF(OR($A12="",AS$4=""),"",IFERROR(COUNTIFS('Planning_zones'!$B$5:$B$154,$A12,'Planning_zones'!$K$5:$K$154,"&lt;&gt;Annulé",'Planning_zones'!$G$5:$G$154,"&lt;="&amp;AS$4+6,'Planning_zones'!$H$5:$H$154,"&gt;="&amp;AS$4),0))</f>
        <v/>
      </c>
      <c r="AT12" s="13">
        <f>IF(OR($A12="",AT$4=""),"",IFERROR(COUNTIFS('Planning_zones'!$B$5:$B$154,$A12,'Planning_zones'!$K$5:$K$154,"&lt;&gt;Annulé",'Planning_zones'!$G$5:$G$154,"&lt;="&amp;AT$4+6,'Planning_zones'!$H$5:$H$154,"&gt;="&amp;AT$4),0))</f>
        <v/>
      </c>
      <c r="AU12" s="13">
        <f>IF(OR($A12="",AU$4=""),"",IFERROR(COUNTIFS('Planning_zones'!$B$5:$B$154,$A12,'Planning_zones'!$K$5:$K$154,"&lt;&gt;Annulé",'Planning_zones'!$G$5:$G$154,"&lt;="&amp;AU$4+6,'Planning_zones'!$H$5:$H$154,"&gt;="&amp;AU$4),0))</f>
        <v/>
      </c>
      <c r="AV12" s="13">
        <f>IF(OR($A12="",AV$4=""),"",IFERROR(COUNTIFS('Planning_zones'!$B$5:$B$154,$A12,'Planning_zones'!$K$5:$K$154,"&lt;&gt;Annulé",'Planning_zones'!$G$5:$G$154,"&lt;="&amp;AV$4+6,'Planning_zones'!$H$5:$H$154,"&gt;="&amp;AV$4),0))</f>
        <v/>
      </c>
      <c r="AW12" s="13">
        <f>IF(OR($A12="",AW$4=""),"",IFERROR(COUNTIFS('Planning_zones'!$B$5:$B$154,$A12,'Planning_zones'!$K$5:$K$154,"&lt;&gt;Annulé",'Planning_zones'!$G$5:$G$154,"&lt;="&amp;AW$4+6,'Planning_zones'!$H$5:$H$154,"&gt;="&amp;AW$4),0))</f>
        <v/>
      </c>
      <c r="AX12" s="13">
        <f>IF(OR($A12="",AX$4=""),"",IFERROR(COUNTIFS('Planning_zones'!$B$5:$B$154,$A12,'Planning_zones'!$K$5:$K$154,"&lt;&gt;Annulé",'Planning_zones'!$G$5:$G$154,"&lt;="&amp;AX$4+6,'Planning_zones'!$H$5:$H$154,"&gt;="&amp;AX$4),0))</f>
        <v/>
      </c>
      <c r="AY12" s="13">
        <f>IF(OR($A12="",AY$4=""),"",IFERROR(COUNTIFS('Planning_zones'!$B$5:$B$154,$A12,'Planning_zones'!$K$5:$K$154,"&lt;&gt;Annulé",'Planning_zones'!$G$5:$G$154,"&lt;="&amp;AY$4+6,'Planning_zones'!$H$5:$H$154,"&gt;="&amp;AY$4),0))</f>
        <v/>
      </c>
      <c r="AZ12" s="13">
        <f>IF(OR($A12="",AZ$4=""),"",IFERROR(COUNTIFS('Planning_zones'!$B$5:$B$154,$A12,'Planning_zones'!$K$5:$K$154,"&lt;&gt;Annulé",'Planning_zones'!$G$5:$G$154,"&lt;="&amp;AZ$4+6,'Planning_zones'!$H$5:$H$154,"&gt;="&amp;AZ$4),0))</f>
        <v/>
      </c>
      <c r="BA12" s="13">
        <f>IF(OR($A12="",BA$4=""),"",IFERROR(COUNTIFS('Planning_zones'!$B$5:$B$154,$A12,'Planning_zones'!$K$5:$K$154,"&lt;&gt;Annulé",'Planning_zones'!$G$5:$G$154,"&lt;="&amp;BA$4+6,'Planning_zones'!$H$5:$H$154,"&gt;="&amp;BA$4),0))</f>
        <v/>
      </c>
    </row>
    <row r="13" ht="21" customHeight="1">
      <c r="A13" s="27">
        <f>IFERROR(INDEX('Paramètres'!$A$8:$A$107,MATCH(SMALL('Paramètres'!$C$8:$C$107,9),'Paramètres'!$C$8:$C$107,0)),"")</f>
        <v/>
      </c>
      <c r="B13" s="13">
        <f>IF(OR($A13="",B$4=""),"",IFERROR(COUNTIFS('Planning_zones'!$B$5:$B$154,$A13,'Planning_zones'!$K$5:$K$154,"&lt;&gt;Annulé",'Planning_zones'!$G$5:$G$154,"&lt;="&amp;B$4+6,'Planning_zones'!$H$5:$H$154,"&gt;="&amp;B$4),0))</f>
        <v/>
      </c>
      <c r="C13" s="13">
        <f>IF(OR($A13="",C$4=""),"",IFERROR(COUNTIFS('Planning_zones'!$B$5:$B$154,$A13,'Planning_zones'!$K$5:$K$154,"&lt;&gt;Annulé",'Planning_zones'!$G$5:$G$154,"&lt;="&amp;C$4+6,'Planning_zones'!$H$5:$H$154,"&gt;="&amp;C$4),0))</f>
        <v/>
      </c>
      <c r="D13" s="13">
        <f>IF(OR($A13="",D$4=""),"",IFERROR(COUNTIFS('Planning_zones'!$B$5:$B$154,$A13,'Planning_zones'!$K$5:$K$154,"&lt;&gt;Annulé",'Planning_zones'!$G$5:$G$154,"&lt;="&amp;D$4+6,'Planning_zones'!$H$5:$H$154,"&gt;="&amp;D$4),0))</f>
        <v/>
      </c>
      <c r="E13" s="13">
        <f>IF(OR($A13="",E$4=""),"",IFERROR(COUNTIFS('Planning_zones'!$B$5:$B$154,$A13,'Planning_zones'!$K$5:$K$154,"&lt;&gt;Annulé",'Planning_zones'!$G$5:$G$154,"&lt;="&amp;E$4+6,'Planning_zones'!$H$5:$H$154,"&gt;="&amp;E$4),0))</f>
        <v/>
      </c>
      <c r="F13" s="13">
        <f>IF(OR($A13="",F$4=""),"",IFERROR(COUNTIFS('Planning_zones'!$B$5:$B$154,$A13,'Planning_zones'!$K$5:$K$154,"&lt;&gt;Annulé",'Planning_zones'!$G$5:$G$154,"&lt;="&amp;F$4+6,'Planning_zones'!$H$5:$H$154,"&gt;="&amp;F$4),0))</f>
        <v/>
      </c>
      <c r="G13" s="13">
        <f>IF(OR($A13="",G$4=""),"",IFERROR(COUNTIFS('Planning_zones'!$B$5:$B$154,$A13,'Planning_zones'!$K$5:$K$154,"&lt;&gt;Annulé",'Planning_zones'!$G$5:$G$154,"&lt;="&amp;G$4+6,'Planning_zones'!$H$5:$H$154,"&gt;="&amp;G$4),0))</f>
        <v/>
      </c>
      <c r="H13" s="13">
        <f>IF(OR($A13="",H$4=""),"",IFERROR(COUNTIFS('Planning_zones'!$B$5:$B$154,$A13,'Planning_zones'!$K$5:$K$154,"&lt;&gt;Annulé",'Planning_zones'!$G$5:$G$154,"&lt;="&amp;H$4+6,'Planning_zones'!$H$5:$H$154,"&gt;="&amp;H$4),0))</f>
        <v/>
      </c>
      <c r="I13" s="13">
        <f>IF(OR($A13="",I$4=""),"",IFERROR(COUNTIFS('Planning_zones'!$B$5:$B$154,$A13,'Planning_zones'!$K$5:$K$154,"&lt;&gt;Annulé",'Planning_zones'!$G$5:$G$154,"&lt;="&amp;I$4+6,'Planning_zones'!$H$5:$H$154,"&gt;="&amp;I$4),0))</f>
        <v/>
      </c>
      <c r="J13" s="13">
        <f>IF(OR($A13="",J$4=""),"",IFERROR(COUNTIFS('Planning_zones'!$B$5:$B$154,$A13,'Planning_zones'!$K$5:$K$154,"&lt;&gt;Annulé",'Planning_zones'!$G$5:$G$154,"&lt;="&amp;J$4+6,'Planning_zones'!$H$5:$H$154,"&gt;="&amp;J$4),0))</f>
        <v/>
      </c>
      <c r="K13" s="13">
        <f>IF(OR($A13="",K$4=""),"",IFERROR(COUNTIFS('Planning_zones'!$B$5:$B$154,$A13,'Planning_zones'!$K$5:$K$154,"&lt;&gt;Annulé",'Planning_zones'!$G$5:$G$154,"&lt;="&amp;K$4+6,'Planning_zones'!$H$5:$H$154,"&gt;="&amp;K$4),0))</f>
        <v/>
      </c>
      <c r="L13" s="13">
        <f>IF(OR($A13="",L$4=""),"",IFERROR(COUNTIFS('Planning_zones'!$B$5:$B$154,$A13,'Planning_zones'!$K$5:$K$154,"&lt;&gt;Annulé",'Planning_zones'!$G$5:$G$154,"&lt;="&amp;L$4+6,'Planning_zones'!$H$5:$H$154,"&gt;="&amp;L$4),0))</f>
        <v/>
      </c>
      <c r="M13" s="13">
        <f>IF(OR($A13="",M$4=""),"",IFERROR(COUNTIFS('Planning_zones'!$B$5:$B$154,$A13,'Planning_zones'!$K$5:$K$154,"&lt;&gt;Annulé",'Planning_zones'!$G$5:$G$154,"&lt;="&amp;M$4+6,'Planning_zones'!$H$5:$H$154,"&gt;="&amp;M$4),0))</f>
        <v/>
      </c>
      <c r="N13" s="13">
        <f>IF(OR($A13="",N$4=""),"",IFERROR(COUNTIFS('Planning_zones'!$B$5:$B$154,$A13,'Planning_zones'!$K$5:$K$154,"&lt;&gt;Annulé",'Planning_zones'!$G$5:$G$154,"&lt;="&amp;N$4+6,'Planning_zones'!$H$5:$H$154,"&gt;="&amp;N$4),0))</f>
        <v/>
      </c>
      <c r="O13" s="13">
        <f>IF(OR($A13="",O$4=""),"",IFERROR(COUNTIFS('Planning_zones'!$B$5:$B$154,$A13,'Planning_zones'!$K$5:$K$154,"&lt;&gt;Annulé",'Planning_zones'!$G$5:$G$154,"&lt;="&amp;O$4+6,'Planning_zones'!$H$5:$H$154,"&gt;="&amp;O$4),0))</f>
        <v/>
      </c>
      <c r="P13" s="13">
        <f>IF(OR($A13="",P$4=""),"",IFERROR(COUNTIFS('Planning_zones'!$B$5:$B$154,$A13,'Planning_zones'!$K$5:$K$154,"&lt;&gt;Annulé",'Planning_zones'!$G$5:$G$154,"&lt;="&amp;P$4+6,'Planning_zones'!$H$5:$H$154,"&gt;="&amp;P$4),0))</f>
        <v/>
      </c>
      <c r="Q13" s="13">
        <f>IF(OR($A13="",Q$4=""),"",IFERROR(COUNTIFS('Planning_zones'!$B$5:$B$154,$A13,'Planning_zones'!$K$5:$K$154,"&lt;&gt;Annulé",'Planning_zones'!$G$5:$G$154,"&lt;="&amp;Q$4+6,'Planning_zones'!$H$5:$H$154,"&gt;="&amp;Q$4),0))</f>
        <v/>
      </c>
      <c r="R13" s="13">
        <f>IF(OR($A13="",R$4=""),"",IFERROR(COUNTIFS('Planning_zones'!$B$5:$B$154,$A13,'Planning_zones'!$K$5:$K$154,"&lt;&gt;Annulé",'Planning_zones'!$G$5:$G$154,"&lt;="&amp;R$4+6,'Planning_zones'!$H$5:$H$154,"&gt;="&amp;R$4),0))</f>
        <v/>
      </c>
      <c r="S13" s="13">
        <f>IF(OR($A13="",S$4=""),"",IFERROR(COUNTIFS('Planning_zones'!$B$5:$B$154,$A13,'Planning_zones'!$K$5:$K$154,"&lt;&gt;Annulé",'Planning_zones'!$G$5:$G$154,"&lt;="&amp;S$4+6,'Planning_zones'!$H$5:$H$154,"&gt;="&amp;S$4),0))</f>
        <v/>
      </c>
      <c r="T13" s="13">
        <f>IF(OR($A13="",T$4=""),"",IFERROR(COUNTIFS('Planning_zones'!$B$5:$B$154,$A13,'Planning_zones'!$K$5:$K$154,"&lt;&gt;Annulé",'Planning_zones'!$G$5:$G$154,"&lt;="&amp;T$4+6,'Planning_zones'!$H$5:$H$154,"&gt;="&amp;T$4),0))</f>
        <v/>
      </c>
      <c r="U13" s="13">
        <f>IF(OR($A13="",U$4=""),"",IFERROR(COUNTIFS('Planning_zones'!$B$5:$B$154,$A13,'Planning_zones'!$K$5:$K$154,"&lt;&gt;Annulé",'Planning_zones'!$G$5:$G$154,"&lt;="&amp;U$4+6,'Planning_zones'!$H$5:$H$154,"&gt;="&amp;U$4),0))</f>
        <v/>
      </c>
      <c r="V13" s="13">
        <f>IF(OR($A13="",V$4=""),"",IFERROR(COUNTIFS('Planning_zones'!$B$5:$B$154,$A13,'Planning_zones'!$K$5:$K$154,"&lt;&gt;Annulé",'Planning_zones'!$G$5:$G$154,"&lt;="&amp;V$4+6,'Planning_zones'!$H$5:$H$154,"&gt;="&amp;V$4),0))</f>
        <v/>
      </c>
      <c r="W13" s="13">
        <f>IF(OR($A13="",W$4=""),"",IFERROR(COUNTIFS('Planning_zones'!$B$5:$B$154,$A13,'Planning_zones'!$K$5:$K$154,"&lt;&gt;Annulé",'Planning_zones'!$G$5:$G$154,"&lt;="&amp;W$4+6,'Planning_zones'!$H$5:$H$154,"&gt;="&amp;W$4),0))</f>
        <v/>
      </c>
      <c r="X13" s="13">
        <f>IF(OR($A13="",X$4=""),"",IFERROR(COUNTIFS('Planning_zones'!$B$5:$B$154,$A13,'Planning_zones'!$K$5:$K$154,"&lt;&gt;Annulé",'Planning_zones'!$G$5:$G$154,"&lt;="&amp;X$4+6,'Planning_zones'!$H$5:$H$154,"&gt;="&amp;X$4),0))</f>
        <v/>
      </c>
      <c r="Y13" s="13">
        <f>IF(OR($A13="",Y$4=""),"",IFERROR(COUNTIFS('Planning_zones'!$B$5:$B$154,$A13,'Planning_zones'!$K$5:$K$154,"&lt;&gt;Annulé",'Planning_zones'!$G$5:$G$154,"&lt;="&amp;Y$4+6,'Planning_zones'!$H$5:$H$154,"&gt;="&amp;Y$4),0))</f>
        <v/>
      </c>
      <c r="Z13" s="13">
        <f>IF(OR($A13="",Z$4=""),"",IFERROR(COUNTIFS('Planning_zones'!$B$5:$B$154,$A13,'Planning_zones'!$K$5:$K$154,"&lt;&gt;Annulé",'Planning_zones'!$G$5:$G$154,"&lt;="&amp;Z$4+6,'Planning_zones'!$H$5:$H$154,"&gt;="&amp;Z$4),0))</f>
        <v/>
      </c>
      <c r="AA13" s="13">
        <f>IF(OR($A13="",AA$4=""),"",IFERROR(COUNTIFS('Planning_zones'!$B$5:$B$154,$A13,'Planning_zones'!$K$5:$K$154,"&lt;&gt;Annulé",'Planning_zones'!$G$5:$G$154,"&lt;="&amp;AA$4+6,'Planning_zones'!$H$5:$H$154,"&gt;="&amp;AA$4),0))</f>
        <v/>
      </c>
      <c r="AB13" s="13">
        <f>IF(OR($A13="",AB$4=""),"",IFERROR(COUNTIFS('Planning_zones'!$B$5:$B$154,$A13,'Planning_zones'!$K$5:$K$154,"&lt;&gt;Annulé",'Planning_zones'!$G$5:$G$154,"&lt;="&amp;AB$4+6,'Planning_zones'!$H$5:$H$154,"&gt;="&amp;AB$4),0))</f>
        <v/>
      </c>
      <c r="AC13" s="13">
        <f>IF(OR($A13="",AC$4=""),"",IFERROR(COUNTIFS('Planning_zones'!$B$5:$B$154,$A13,'Planning_zones'!$K$5:$K$154,"&lt;&gt;Annulé",'Planning_zones'!$G$5:$G$154,"&lt;="&amp;AC$4+6,'Planning_zones'!$H$5:$H$154,"&gt;="&amp;AC$4),0))</f>
        <v/>
      </c>
      <c r="AD13" s="13">
        <f>IF(OR($A13="",AD$4=""),"",IFERROR(COUNTIFS('Planning_zones'!$B$5:$B$154,$A13,'Planning_zones'!$K$5:$K$154,"&lt;&gt;Annulé",'Planning_zones'!$G$5:$G$154,"&lt;="&amp;AD$4+6,'Planning_zones'!$H$5:$H$154,"&gt;="&amp;AD$4),0))</f>
        <v/>
      </c>
      <c r="AE13" s="13">
        <f>IF(OR($A13="",AE$4=""),"",IFERROR(COUNTIFS('Planning_zones'!$B$5:$B$154,$A13,'Planning_zones'!$K$5:$K$154,"&lt;&gt;Annulé",'Planning_zones'!$G$5:$G$154,"&lt;="&amp;AE$4+6,'Planning_zones'!$H$5:$H$154,"&gt;="&amp;AE$4),0))</f>
        <v/>
      </c>
      <c r="AF13" s="13">
        <f>IF(OR($A13="",AF$4=""),"",IFERROR(COUNTIFS('Planning_zones'!$B$5:$B$154,$A13,'Planning_zones'!$K$5:$K$154,"&lt;&gt;Annulé",'Planning_zones'!$G$5:$G$154,"&lt;="&amp;AF$4+6,'Planning_zones'!$H$5:$H$154,"&gt;="&amp;AF$4),0))</f>
        <v/>
      </c>
      <c r="AG13" s="13">
        <f>IF(OR($A13="",AG$4=""),"",IFERROR(COUNTIFS('Planning_zones'!$B$5:$B$154,$A13,'Planning_zones'!$K$5:$K$154,"&lt;&gt;Annulé",'Planning_zones'!$G$5:$G$154,"&lt;="&amp;AG$4+6,'Planning_zones'!$H$5:$H$154,"&gt;="&amp;AG$4),0))</f>
        <v/>
      </c>
      <c r="AH13" s="13">
        <f>IF(OR($A13="",AH$4=""),"",IFERROR(COUNTIFS('Planning_zones'!$B$5:$B$154,$A13,'Planning_zones'!$K$5:$K$154,"&lt;&gt;Annulé",'Planning_zones'!$G$5:$G$154,"&lt;="&amp;AH$4+6,'Planning_zones'!$H$5:$H$154,"&gt;="&amp;AH$4),0))</f>
        <v/>
      </c>
      <c r="AI13" s="13">
        <f>IF(OR($A13="",AI$4=""),"",IFERROR(COUNTIFS('Planning_zones'!$B$5:$B$154,$A13,'Planning_zones'!$K$5:$K$154,"&lt;&gt;Annulé",'Planning_zones'!$G$5:$G$154,"&lt;="&amp;AI$4+6,'Planning_zones'!$H$5:$H$154,"&gt;="&amp;AI$4),0))</f>
        <v/>
      </c>
      <c r="AJ13" s="13">
        <f>IF(OR($A13="",AJ$4=""),"",IFERROR(COUNTIFS('Planning_zones'!$B$5:$B$154,$A13,'Planning_zones'!$K$5:$K$154,"&lt;&gt;Annulé",'Planning_zones'!$G$5:$G$154,"&lt;="&amp;AJ$4+6,'Planning_zones'!$H$5:$H$154,"&gt;="&amp;AJ$4),0))</f>
        <v/>
      </c>
      <c r="AK13" s="13">
        <f>IF(OR($A13="",AK$4=""),"",IFERROR(COUNTIFS('Planning_zones'!$B$5:$B$154,$A13,'Planning_zones'!$K$5:$K$154,"&lt;&gt;Annulé",'Planning_zones'!$G$5:$G$154,"&lt;="&amp;AK$4+6,'Planning_zones'!$H$5:$H$154,"&gt;="&amp;AK$4),0))</f>
        <v/>
      </c>
      <c r="AL13" s="13">
        <f>IF(OR($A13="",AL$4=""),"",IFERROR(COUNTIFS('Planning_zones'!$B$5:$B$154,$A13,'Planning_zones'!$K$5:$K$154,"&lt;&gt;Annulé",'Planning_zones'!$G$5:$G$154,"&lt;="&amp;AL$4+6,'Planning_zones'!$H$5:$H$154,"&gt;="&amp;AL$4),0))</f>
        <v/>
      </c>
      <c r="AM13" s="13">
        <f>IF(OR($A13="",AM$4=""),"",IFERROR(COUNTIFS('Planning_zones'!$B$5:$B$154,$A13,'Planning_zones'!$K$5:$K$154,"&lt;&gt;Annulé",'Planning_zones'!$G$5:$G$154,"&lt;="&amp;AM$4+6,'Planning_zones'!$H$5:$H$154,"&gt;="&amp;AM$4),0))</f>
        <v/>
      </c>
      <c r="AN13" s="13">
        <f>IF(OR($A13="",AN$4=""),"",IFERROR(COUNTIFS('Planning_zones'!$B$5:$B$154,$A13,'Planning_zones'!$K$5:$K$154,"&lt;&gt;Annulé",'Planning_zones'!$G$5:$G$154,"&lt;="&amp;AN$4+6,'Planning_zones'!$H$5:$H$154,"&gt;="&amp;AN$4),0))</f>
        <v/>
      </c>
      <c r="AO13" s="13">
        <f>IF(OR($A13="",AO$4=""),"",IFERROR(COUNTIFS('Planning_zones'!$B$5:$B$154,$A13,'Planning_zones'!$K$5:$K$154,"&lt;&gt;Annulé",'Planning_zones'!$G$5:$G$154,"&lt;="&amp;AO$4+6,'Planning_zones'!$H$5:$H$154,"&gt;="&amp;AO$4),0))</f>
        <v/>
      </c>
      <c r="AP13" s="13">
        <f>IF(OR($A13="",AP$4=""),"",IFERROR(COUNTIFS('Planning_zones'!$B$5:$B$154,$A13,'Planning_zones'!$K$5:$K$154,"&lt;&gt;Annulé",'Planning_zones'!$G$5:$G$154,"&lt;="&amp;AP$4+6,'Planning_zones'!$H$5:$H$154,"&gt;="&amp;AP$4),0))</f>
        <v/>
      </c>
      <c r="AQ13" s="13">
        <f>IF(OR($A13="",AQ$4=""),"",IFERROR(COUNTIFS('Planning_zones'!$B$5:$B$154,$A13,'Planning_zones'!$K$5:$K$154,"&lt;&gt;Annulé",'Planning_zones'!$G$5:$G$154,"&lt;="&amp;AQ$4+6,'Planning_zones'!$H$5:$H$154,"&gt;="&amp;AQ$4),0))</f>
        <v/>
      </c>
      <c r="AR13" s="13">
        <f>IF(OR($A13="",AR$4=""),"",IFERROR(COUNTIFS('Planning_zones'!$B$5:$B$154,$A13,'Planning_zones'!$K$5:$K$154,"&lt;&gt;Annulé",'Planning_zones'!$G$5:$G$154,"&lt;="&amp;AR$4+6,'Planning_zones'!$H$5:$H$154,"&gt;="&amp;AR$4),0))</f>
        <v/>
      </c>
      <c r="AS13" s="13">
        <f>IF(OR($A13="",AS$4=""),"",IFERROR(COUNTIFS('Planning_zones'!$B$5:$B$154,$A13,'Planning_zones'!$K$5:$K$154,"&lt;&gt;Annulé",'Planning_zones'!$G$5:$G$154,"&lt;="&amp;AS$4+6,'Planning_zones'!$H$5:$H$154,"&gt;="&amp;AS$4),0))</f>
        <v/>
      </c>
      <c r="AT13" s="13">
        <f>IF(OR($A13="",AT$4=""),"",IFERROR(COUNTIFS('Planning_zones'!$B$5:$B$154,$A13,'Planning_zones'!$K$5:$K$154,"&lt;&gt;Annulé",'Planning_zones'!$G$5:$G$154,"&lt;="&amp;AT$4+6,'Planning_zones'!$H$5:$H$154,"&gt;="&amp;AT$4),0))</f>
        <v/>
      </c>
      <c r="AU13" s="13">
        <f>IF(OR($A13="",AU$4=""),"",IFERROR(COUNTIFS('Planning_zones'!$B$5:$B$154,$A13,'Planning_zones'!$K$5:$K$154,"&lt;&gt;Annulé",'Planning_zones'!$G$5:$G$154,"&lt;="&amp;AU$4+6,'Planning_zones'!$H$5:$H$154,"&gt;="&amp;AU$4),0))</f>
        <v/>
      </c>
      <c r="AV13" s="13">
        <f>IF(OR($A13="",AV$4=""),"",IFERROR(COUNTIFS('Planning_zones'!$B$5:$B$154,$A13,'Planning_zones'!$K$5:$K$154,"&lt;&gt;Annulé",'Planning_zones'!$G$5:$G$154,"&lt;="&amp;AV$4+6,'Planning_zones'!$H$5:$H$154,"&gt;="&amp;AV$4),0))</f>
        <v/>
      </c>
      <c r="AW13" s="13">
        <f>IF(OR($A13="",AW$4=""),"",IFERROR(COUNTIFS('Planning_zones'!$B$5:$B$154,$A13,'Planning_zones'!$K$5:$K$154,"&lt;&gt;Annulé",'Planning_zones'!$G$5:$G$154,"&lt;="&amp;AW$4+6,'Planning_zones'!$H$5:$H$154,"&gt;="&amp;AW$4),0))</f>
        <v/>
      </c>
      <c r="AX13" s="13">
        <f>IF(OR($A13="",AX$4=""),"",IFERROR(COUNTIFS('Planning_zones'!$B$5:$B$154,$A13,'Planning_zones'!$K$5:$K$154,"&lt;&gt;Annulé",'Planning_zones'!$G$5:$G$154,"&lt;="&amp;AX$4+6,'Planning_zones'!$H$5:$H$154,"&gt;="&amp;AX$4),0))</f>
        <v/>
      </c>
      <c r="AY13" s="13">
        <f>IF(OR($A13="",AY$4=""),"",IFERROR(COUNTIFS('Planning_zones'!$B$5:$B$154,$A13,'Planning_zones'!$K$5:$K$154,"&lt;&gt;Annulé",'Planning_zones'!$G$5:$G$154,"&lt;="&amp;AY$4+6,'Planning_zones'!$H$5:$H$154,"&gt;="&amp;AY$4),0))</f>
        <v/>
      </c>
      <c r="AZ13" s="13">
        <f>IF(OR($A13="",AZ$4=""),"",IFERROR(COUNTIFS('Planning_zones'!$B$5:$B$154,$A13,'Planning_zones'!$K$5:$K$154,"&lt;&gt;Annulé",'Planning_zones'!$G$5:$G$154,"&lt;="&amp;AZ$4+6,'Planning_zones'!$H$5:$H$154,"&gt;="&amp;AZ$4),0))</f>
        <v/>
      </c>
      <c r="BA13" s="13">
        <f>IF(OR($A13="",BA$4=""),"",IFERROR(COUNTIFS('Planning_zones'!$B$5:$B$154,$A13,'Planning_zones'!$K$5:$K$154,"&lt;&gt;Annulé",'Planning_zones'!$G$5:$G$154,"&lt;="&amp;BA$4+6,'Planning_zones'!$H$5:$H$154,"&gt;="&amp;BA$4),0))</f>
        <v/>
      </c>
    </row>
    <row r="14" ht="21" customHeight="1">
      <c r="A14" s="28">
        <f>IFERROR(INDEX('Paramètres'!$A$8:$A$107,MATCH(SMALL('Paramètres'!$C$8:$C$107,10),'Paramètres'!$C$8:$C$107,0)),"")</f>
        <v/>
      </c>
      <c r="B14" s="13">
        <f>IF(OR($A14="",B$4=""),"",IFERROR(COUNTIFS('Planning_zones'!$B$5:$B$154,$A14,'Planning_zones'!$K$5:$K$154,"&lt;&gt;Annulé",'Planning_zones'!$G$5:$G$154,"&lt;="&amp;B$4+6,'Planning_zones'!$H$5:$H$154,"&gt;="&amp;B$4),0))</f>
        <v/>
      </c>
      <c r="C14" s="13">
        <f>IF(OR($A14="",C$4=""),"",IFERROR(COUNTIFS('Planning_zones'!$B$5:$B$154,$A14,'Planning_zones'!$K$5:$K$154,"&lt;&gt;Annulé",'Planning_zones'!$G$5:$G$154,"&lt;="&amp;C$4+6,'Planning_zones'!$H$5:$H$154,"&gt;="&amp;C$4),0))</f>
        <v/>
      </c>
      <c r="D14" s="13">
        <f>IF(OR($A14="",D$4=""),"",IFERROR(COUNTIFS('Planning_zones'!$B$5:$B$154,$A14,'Planning_zones'!$K$5:$K$154,"&lt;&gt;Annulé",'Planning_zones'!$G$5:$G$154,"&lt;="&amp;D$4+6,'Planning_zones'!$H$5:$H$154,"&gt;="&amp;D$4),0))</f>
        <v/>
      </c>
      <c r="E14" s="13">
        <f>IF(OR($A14="",E$4=""),"",IFERROR(COUNTIFS('Planning_zones'!$B$5:$B$154,$A14,'Planning_zones'!$K$5:$K$154,"&lt;&gt;Annulé",'Planning_zones'!$G$5:$G$154,"&lt;="&amp;E$4+6,'Planning_zones'!$H$5:$H$154,"&gt;="&amp;E$4),0))</f>
        <v/>
      </c>
      <c r="F14" s="13">
        <f>IF(OR($A14="",F$4=""),"",IFERROR(COUNTIFS('Planning_zones'!$B$5:$B$154,$A14,'Planning_zones'!$K$5:$K$154,"&lt;&gt;Annulé",'Planning_zones'!$G$5:$G$154,"&lt;="&amp;F$4+6,'Planning_zones'!$H$5:$H$154,"&gt;="&amp;F$4),0))</f>
        <v/>
      </c>
      <c r="G14" s="13">
        <f>IF(OR($A14="",G$4=""),"",IFERROR(COUNTIFS('Planning_zones'!$B$5:$B$154,$A14,'Planning_zones'!$K$5:$K$154,"&lt;&gt;Annulé",'Planning_zones'!$G$5:$G$154,"&lt;="&amp;G$4+6,'Planning_zones'!$H$5:$H$154,"&gt;="&amp;G$4),0))</f>
        <v/>
      </c>
      <c r="H14" s="13">
        <f>IF(OR($A14="",H$4=""),"",IFERROR(COUNTIFS('Planning_zones'!$B$5:$B$154,$A14,'Planning_zones'!$K$5:$K$154,"&lt;&gt;Annulé",'Planning_zones'!$G$5:$G$154,"&lt;="&amp;H$4+6,'Planning_zones'!$H$5:$H$154,"&gt;="&amp;H$4),0))</f>
        <v/>
      </c>
      <c r="I14" s="13">
        <f>IF(OR($A14="",I$4=""),"",IFERROR(COUNTIFS('Planning_zones'!$B$5:$B$154,$A14,'Planning_zones'!$K$5:$K$154,"&lt;&gt;Annulé",'Planning_zones'!$G$5:$G$154,"&lt;="&amp;I$4+6,'Planning_zones'!$H$5:$H$154,"&gt;="&amp;I$4),0))</f>
        <v/>
      </c>
      <c r="J14" s="13">
        <f>IF(OR($A14="",J$4=""),"",IFERROR(COUNTIFS('Planning_zones'!$B$5:$B$154,$A14,'Planning_zones'!$K$5:$K$154,"&lt;&gt;Annulé",'Planning_zones'!$G$5:$G$154,"&lt;="&amp;J$4+6,'Planning_zones'!$H$5:$H$154,"&gt;="&amp;J$4),0))</f>
        <v/>
      </c>
      <c r="K14" s="13">
        <f>IF(OR($A14="",K$4=""),"",IFERROR(COUNTIFS('Planning_zones'!$B$5:$B$154,$A14,'Planning_zones'!$K$5:$K$154,"&lt;&gt;Annulé",'Planning_zones'!$G$5:$G$154,"&lt;="&amp;K$4+6,'Planning_zones'!$H$5:$H$154,"&gt;="&amp;K$4),0))</f>
        <v/>
      </c>
      <c r="L14" s="13">
        <f>IF(OR($A14="",L$4=""),"",IFERROR(COUNTIFS('Planning_zones'!$B$5:$B$154,$A14,'Planning_zones'!$K$5:$K$154,"&lt;&gt;Annulé",'Planning_zones'!$G$5:$G$154,"&lt;="&amp;L$4+6,'Planning_zones'!$H$5:$H$154,"&gt;="&amp;L$4),0))</f>
        <v/>
      </c>
      <c r="M14" s="13">
        <f>IF(OR($A14="",M$4=""),"",IFERROR(COUNTIFS('Planning_zones'!$B$5:$B$154,$A14,'Planning_zones'!$K$5:$K$154,"&lt;&gt;Annulé",'Planning_zones'!$G$5:$G$154,"&lt;="&amp;M$4+6,'Planning_zones'!$H$5:$H$154,"&gt;="&amp;M$4),0))</f>
        <v/>
      </c>
      <c r="N14" s="13">
        <f>IF(OR($A14="",N$4=""),"",IFERROR(COUNTIFS('Planning_zones'!$B$5:$B$154,$A14,'Planning_zones'!$K$5:$K$154,"&lt;&gt;Annulé",'Planning_zones'!$G$5:$G$154,"&lt;="&amp;N$4+6,'Planning_zones'!$H$5:$H$154,"&gt;="&amp;N$4),0))</f>
        <v/>
      </c>
      <c r="O14" s="13">
        <f>IF(OR($A14="",O$4=""),"",IFERROR(COUNTIFS('Planning_zones'!$B$5:$B$154,$A14,'Planning_zones'!$K$5:$K$154,"&lt;&gt;Annulé",'Planning_zones'!$G$5:$G$154,"&lt;="&amp;O$4+6,'Planning_zones'!$H$5:$H$154,"&gt;="&amp;O$4),0))</f>
        <v/>
      </c>
      <c r="P14" s="13">
        <f>IF(OR($A14="",P$4=""),"",IFERROR(COUNTIFS('Planning_zones'!$B$5:$B$154,$A14,'Planning_zones'!$K$5:$K$154,"&lt;&gt;Annulé",'Planning_zones'!$G$5:$G$154,"&lt;="&amp;P$4+6,'Planning_zones'!$H$5:$H$154,"&gt;="&amp;P$4),0))</f>
        <v/>
      </c>
      <c r="Q14" s="13">
        <f>IF(OR($A14="",Q$4=""),"",IFERROR(COUNTIFS('Planning_zones'!$B$5:$B$154,$A14,'Planning_zones'!$K$5:$K$154,"&lt;&gt;Annulé",'Planning_zones'!$G$5:$G$154,"&lt;="&amp;Q$4+6,'Planning_zones'!$H$5:$H$154,"&gt;="&amp;Q$4),0))</f>
        <v/>
      </c>
      <c r="R14" s="13">
        <f>IF(OR($A14="",R$4=""),"",IFERROR(COUNTIFS('Planning_zones'!$B$5:$B$154,$A14,'Planning_zones'!$K$5:$K$154,"&lt;&gt;Annulé",'Planning_zones'!$G$5:$G$154,"&lt;="&amp;R$4+6,'Planning_zones'!$H$5:$H$154,"&gt;="&amp;R$4),0))</f>
        <v/>
      </c>
      <c r="S14" s="13">
        <f>IF(OR($A14="",S$4=""),"",IFERROR(COUNTIFS('Planning_zones'!$B$5:$B$154,$A14,'Planning_zones'!$K$5:$K$154,"&lt;&gt;Annulé",'Planning_zones'!$G$5:$G$154,"&lt;="&amp;S$4+6,'Planning_zones'!$H$5:$H$154,"&gt;="&amp;S$4),0))</f>
        <v/>
      </c>
      <c r="T14" s="13">
        <f>IF(OR($A14="",T$4=""),"",IFERROR(COUNTIFS('Planning_zones'!$B$5:$B$154,$A14,'Planning_zones'!$K$5:$K$154,"&lt;&gt;Annulé",'Planning_zones'!$G$5:$G$154,"&lt;="&amp;T$4+6,'Planning_zones'!$H$5:$H$154,"&gt;="&amp;T$4),0))</f>
        <v/>
      </c>
      <c r="U14" s="13">
        <f>IF(OR($A14="",U$4=""),"",IFERROR(COUNTIFS('Planning_zones'!$B$5:$B$154,$A14,'Planning_zones'!$K$5:$K$154,"&lt;&gt;Annulé",'Planning_zones'!$G$5:$G$154,"&lt;="&amp;U$4+6,'Planning_zones'!$H$5:$H$154,"&gt;="&amp;U$4),0))</f>
        <v/>
      </c>
      <c r="V14" s="13">
        <f>IF(OR($A14="",V$4=""),"",IFERROR(COUNTIFS('Planning_zones'!$B$5:$B$154,$A14,'Planning_zones'!$K$5:$K$154,"&lt;&gt;Annulé",'Planning_zones'!$G$5:$G$154,"&lt;="&amp;V$4+6,'Planning_zones'!$H$5:$H$154,"&gt;="&amp;V$4),0))</f>
        <v/>
      </c>
      <c r="W14" s="13">
        <f>IF(OR($A14="",W$4=""),"",IFERROR(COUNTIFS('Planning_zones'!$B$5:$B$154,$A14,'Planning_zones'!$K$5:$K$154,"&lt;&gt;Annulé",'Planning_zones'!$G$5:$G$154,"&lt;="&amp;W$4+6,'Planning_zones'!$H$5:$H$154,"&gt;="&amp;W$4),0))</f>
        <v/>
      </c>
      <c r="X14" s="13">
        <f>IF(OR($A14="",X$4=""),"",IFERROR(COUNTIFS('Planning_zones'!$B$5:$B$154,$A14,'Planning_zones'!$K$5:$K$154,"&lt;&gt;Annulé",'Planning_zones'!$G$5:$G$154,"&lt;="&amp;X$4+6,'Planning_zones'!$H$5:$H$154,"&gt;="&amp;X$4),0))</f>
        <v/>
      </c>
      <c r="Y14" s="13">
        <f>IF(OR($A14="",Y$4=""),"",IFERROR(COUNTIFS('Planning_zones'!$B$5:$B$154,$A14,'Planning_zones'!$K$5:$K$154,"&lt;&gt;Annulé",'Planning_zones'!$G$5:$G$154,"&lt;="&amp;Y$4+6,'Planning_zones'!$H$5:$H$154,"&gt;="&amp;Y$4),0))</f>
        <v/>
      </c>
      <c r="Z14" s="13">
        <f>IF(OR($A14="",Z$4=""),"",IFERROR(COUNTIFS('Planning_zones'!$B$5:$B$154,$A14,'Planning_zones'!$K$5:$K$154,"&lt;&gt;Annulé",'Planning_zones'!$G$5:$G$154,"&lt;="&amp;Z$4+6,'Planning_zones'!$H$5:$H$154,"&gt;="&amp;Z$4),0))</f>
        <v/>
      </c>
      <c r="AA14" s="13">
        <f>IF(OR($A14="",AA$4=""),"",IFERROR(COUNTIFS('Planning_zones'!$B$5:$B$154,$A14,'Planning_zones'!$K$5:$K$154,"&lt;&gt;Annulé",'Planning_zones'!$G$5:$G$154,"&lt;="&amp;AA$4+6,'Planning_zones'!$H$5:$H$154,"&gt;="&amp;AA$4),0))</f>
        <v/>
      </c>
      <c r="AB14" s="13">
        <f>IF(OR($A14="",AB$4=""),"",IFERROR(COUNTIFS('Planning_zones'!$B$5:$B$154,$A14,'Planning_zones'!$K$5:$K$154,"&lt;&gt;Annulé",'Planning_zones'!$G$5:$G$154,"&lt;="&amp;AB$4+6,'Planning_zones'!$H$5:$H$154,"&gt;="&amp;AB$4),0))</f>
        <v/>
      </c>
      <c r="AC14" s="13">
        <f>IF(OR($A14="",AC$4=""),"",IFERROR(COUNTIFS('Planning_zones'!$B$5:$B$154,$A14,'Planning_zones'!$K$5:$K$154,"&lt;&gt;Annulé",'Planning_zones'!$G$5:$G$154,"&lt;="&amp;AC$4+6,'Planning_zones'!$H$5:$H$154,"&gt;="&amp;AC$4),0))</f>
        <v/>
      </c>
      <c r="AD14" s="13">
        <f>IF(OR($A14="",AD$4=""),"",IFERROR(COUNTIFS('Planning_zones'!$B$5:$B$154,$A14,'Planning_zones'!$K$5:$K$154,"&lt;&gt;Annulé",'Planning_zones'!$G$5:$G$154,"&lt;="&amp;AD$4+6,'Planning_zones'!$H$5:$H$154,"&gt;="&amp;AD$4),0))</f>
        <v/>
      </c>
      <c r="AE14" s="13">
        <f>IF(OR($A14="",AE$4=""),"",IFERROR(COUNTIFS('Planning_zones'!$B$5:$B$154,$A14,'Planning_zones'!$K$5:$K$154,"&lt;&gt;Annulé",'Planning_zones'!$G$5:$G$154,"&lt;="&amp;AE$4+6,'Planning_zones'!$H$5:$H$154,"&gt;="&amp;AE$4),0))</f>
        <v/>
      </c>
      <c r="AF14" s="13">
        <f>IF(OR($A14="",AF$4=""),"",IFERROR(COUNTIFS('Planning_zones'!$B$5:$B$154,$A14,'Planning_zones'!$K$5:$K$154,"&lt;&gt;Annulé",'Planning_zones'!$G$5:$G$154,"&lt;="&amp;AF$4+6,'Planning_zones'!$H$5:$H$154,"&gt;="&amp;AF$4),0))</f>
        <v/>
      </c>
      <c r="AG14" s="13">
        <f>IF(OR($A14="",AG$4=""),"",IFERROR(COUNTIFS('Planning_zones'!$B$5:$B$154,$A14,'Planning_zones'!$K$5:$K$154,"&lt;&gt;Annulé",'Planning_zones'!$G$5:$G$154,"&lt;="&amp;AG$4+6,'Planning_zones'!$H$5:$H$154,"&gt;="&amp;AG$4),0))</f>
        <v/>
      </c>
      <c r="AH14" s="13">
        <f>IF(OR($A14="",AH$4=""),"",IFERROR(COUNTIFS('Planning_zones'!$B$5:$B$154,$A14,'Planning_zones'!$K$5:$K$154,"&lt;&gt;Annulé",'Planning_zones'!$G$5:$G$154,"&lt;="&amp;AH$4+6,'Planning_zones'!$H$5:$H$154,"&gt;="&amp;AH$4),0))</f>
        <v/>
      </c>
      <c r="AI14" s="13">
        <f>IF(OR($A14="",AI$4=""),"",IFERROR(COUNTIFS('Planning_zones'!$B$5:$B$154,$A14,'Planning_zones'!$K$5:$K$154,"&lt;&gt;Annulé",'Planning_zones'!$G$5:$G$154,"&lt;="&amp;AI$4+6,'Planning_zones'!$H$5:$H$154,"&gt;="&amp;AI$4),0))</f>
        <v/>
      </c>
      <c r="AJ14" s="13">
        <f>IF(OR($A14="",AJ$4=""),"",IFERROR(COUNTIFS('Planning_zones'!$B$5:$B$154,$A14,'Planning_zones'!$K$5:$K$154,"&lt;&gt;Annulé",'Planning_zones'!$G$5:$G$154,"&lt;="&amp;AJ$4+6,'Planning_zones'!$H$5:$H$154,"&gt;="&amp;AJ$4),0))</f>
        <v/>
      </c>
      <c r="AK14" s="13">
        <f>IF(OR($A14="",AK$4=""),"",IFERROR(COUNTIFS('Planning_zones'!$B$5:$B$154,$A14,'Planning_zones'!$K$5:$K$154,"&lt;&gt;Annulé",'Planning_zones'!$G$5:$G$154,"&lt;="&amp;AK$4+6,'Planning_zones'!$H$5:$H$154,"&gt;="&amp;AK$4),0))</f>
        <v/>
      </c>
      <c r="AL14" s="13">
        <f>IF(OR($A14="",AL$4=""),"",IFERROR(COUNTIFS('Planning_zones'!$B$5:$B$154,$A14,'Planning_zones'!$K$5:$K$154,"&lt;&gt;Annulé",'Planning_zones'!$G$5:$G$154,"&lt;="&amp;AL$4+6,'Planning_zones'!$H$5:$H$154,"&gt;="&amp;AL$4),0))</f>
        <v/>
      </c>
      <c r="AM14" s="13">
        <f>IF(OR($A14="",AM$4=""),"",IFERROR(COUNTIFS('Planning_zones'!$B$5:$B$154,$A14,'Planning_zones'!$K$5:$K$154,"&lt;&gt;Annulé",'Planning_zones'!$G$5:$G$154,"&lt;="&amp;AM$4+6,'Planning_zones'!$H$5:$H$154,"&gt;="&amp;AM$4),0))</f>
        <v/>
      </c>
      <c r="AN14" s="13">
        <f>IF(OR($A14="",AN$4=""),"",IFERROR(COUNTIFS('Planning_zones'!$B$5:$B$154,$A14,'Planning_zones'!$K$5:$K$154,"&lt;&gt;Annulé",'Planning_zones'!$G$5:$G$154,"&lt;="&amp;AN$4+6,'Planning_zones'!$H$5:$H$154,"&gt;="&amp;AN$4),0))</f>
        <v/>
      </c>
      <c r="AO14" s="13">
        <f>IF(OR($A14="",AO$4=""),"",IFERROR(COUNTIFS('Planning_zones'!$B$5:$B$154,$A14,'Planning_zones'!$K$5:$K$154,"&lt;&gt;Annulé",'Planning_zones'!$G$5:$G$154,"&lt;="&amp;AO$4+6,'Planning_zones'!$H$5:$H$154,"&gt;="&amp;AO$4),0))</f>
        <v/>
      </c>
      <c r="AP14" s="13">
        <f>IF(OR($A14="",AP$4=""),"",IFERROR(COUNTIFS('Planning_zones'!$B$5:$B$154,$A14,'Planning_zones'!$K$5:$K$154,"&lt;&gt;Annulé",'Planning_zones'!$G$5:$G$154,"&lt;="&amp;AP$4+6,'Planning_zones'!$H$5:$H$154,"&gt;="&amp;AP$4),0))</f>
        <v/>
      </c>
      <c r="AQ14" s="13">
        <f>IF(OR($A14="",AQ$4=""),"",IFERROR(COUNTIFS('Planning_zones'!$B$5:$B$154,$A14,'Planning_zones'!$K$5:$K$154,"&lt;&gt;Annulé",'Planning_zones'!$G$5:$G$154,"&lt;="&amp;AQ$4+6,'Planning_zones'!$H$5:$H$154,"&gt;="&amp;AQ$4),0))</f>
        <v/>
      </c>
      <c r="AR14" s="13">
        <f>IF(OR($A14="",AR$4=""),"",IFERROR(COUNTIFS('Planning_zones'!$B$5:$B$154,$A14,'Planning_zones'!$K$5:$K$154,"&lt;&gt;Annulé",'Planning_zones'!$G$5:$G$154,"&lt;="&amp;AR$4+6,'Planning_zones'!$H$5:$H$154,"&gt;="&amp;AR$4),0))</f>
        <v/>
      </c>
      <c r="AS14" s="13">
        <f>IF(OR($A14="",AS$4=""),"",IFERROR(COUNTIFS('Planning_zones'!$B$5:$B$154,$A14,'Planning_zones'!$K$5:$K$154,"&lt;&gt;Annulé",'Planning_zones'!$G$5:$G$154,"&lt;="&amp;AS$4+6,'Planning_zones'!$H$5:$H$154,"&gt;="&amp;AS$4),0))</f>
        <v/>
      </c>
      <c r="AT14" s="13">
        <f>IF(OR($A14="",AT$4=""),"",IFERROR(COUNTIFS('Planning_zones'!$B$5:$B$154,$A14,'Planning_zones'!$K$5:$K$154,"&lt;&gt;Annulé",'Planning_zones'!$G$5:$G$154,"&lt;="&amp;AT$4+6,'Planning_zones'!$H$5:$H$154,"&gt;="&amp;AT$4),0))</f>
        <v/>
      </c>
      <c r="AU14" s="13">
        <f>IF(OR($A14="",AU$4=""),"",IFERROR(COUNTIFS('Planning_zones'!$B$5:$B$154,$A14,'Planning_zones'!$K$5:$K$154,"&lt;&gt;Annulé",'Planning_zones'!$G$5:$G$154,"&lt;="&amp;AU$4+6,'Planning_zones'!$H$5:$H$154,"&gt;="&amp;AU$4),0))</f>
        <v/>
      </c>
      <c r="AV14" s="13">
        <f>IF(OR($A14="",AV$4=""),"",IFERROR(COUNTIFS('Planning_zones'!$B$5:$B$154,$A14,'Planning_zones'!$K$5:$K$154,"&lt;&gt;Annulé",'Planning_zones'!$G$5:$G$154,"&lt;="&amp;AV$4+6,'Planning_zones'!$H$5:$H$154,"&gt;="&amp;AV$4),0))</f>
        <v/>
      </c>
      <c r="AW14" s="13">
        <f>IF(OR($A14="",AW$4=""),"",IFERROR(COUNTIFS('Planning_zones'!$B$5:$B$154,$A14,'Planning_zones'!$K$5:$K$154,"&lt;&gt;Annulé",'Planning_zones'!$G$5:$G$154,"&lt;="&amp;AW$4+6,'Planning_zones'!$H$5:$H$154,"&gt;="&amp;AW$4),0))</f>
        <v/>
      </c>
      <c r="AX14" s="13">
        <f>IF(OR($A14="",AX$4=""),"",IFERROR(COUNTIFS('Planning_zones'!$B$5:$B$154,$A14,'Planning_zones'!$K$5:$K$154,"&lt;&gt;Annulé",'Planning_zones'!$G$5:$G$154,"&lt;="&amp;AX$4+6,'Planning_zones'!$H$5:$H$154,"&gt;="&amp;AX$4),0))</f>
        <v/>
      </c>
      <c r="AY14" s="13">
        <f>IF(OR($A14="",AY$4=""),"",IFERROR(COUNTIFS('Planning_zones'!$B$5:$B$154,$A14,'Planning_zones'!$K$5:$K$154,"&lt;&gt;Annulé",'Planning_zones'!$G$5:$G$154,"&lt;="&amp;AY$4+6,'Planning_zones'!$H$5:$H$154,"&gt;="&amp;AY$4),0))</f>
        <v/>
      </c>
      <c r="AZ14" s="13">
        <f>IF(OR($A14="",AZ$4=""),"",IFERROR(COUNTIFS('Planning_zones'!$B$5:$B$154,$A14,'Planning_zones'!$K$5:$K$154,"&lt;&gt;Annulé",'Planning_zones'!$G$5:$G$154,"&lt;="&amp;AZ$4+6,'Planning_zones'!$H$5:$H$154,"&gt;="&amp;AZ$4),0))</f>
        <v/>
      </c>
      <c r="BA14" s="13">
        <f>IF(OR($A14="",BA$4=""),"",IFERROR(COUNTIFS('Planning_zones'!$B$5:$B$154,$A14,'Planning_zones'!$K$5:$K$154,"&lt;&gt;Annulé",'Planning_zones'!$G$5:$G$154,"&lt;="&amp;BA$4+6,'Planning_zones'!$H$5:$H$154,"&gt;="&amp;BA$4),0))</f>
        <v/>
      </c>
    </row>
    <row r="15" ht="21" customHeight="1">
      <c r="A15" s="27">
        <f>IFERROR(INDEX('Paramètres'!$A$8:$A$107,MATCH(SMALL('Paramètres'!$C$8:$C$107,11),'Paramètres'!$C$8:$C$107,0)),"")</f>
        <v/>
      </c>
      <c r="B15" s="13">
        <f>IF(OR($A15="",B$4=""),"",IFERROR(COUNTIFS('Planning_zones'!$B$5:$B$154,$A15,'Planning_zones'!$K$5:$K$154,"&lt;&gt;Annulé",'Planning_zones'!$G$5:$G$154,"&lt;="&amp;B$4+6,'Planning_zones'!$H$5:$H$154,"&gt;="&amp;B$4),0))</f>
        <v/>
      </c>
      <c r="C15" s="13">
        <f>IF(OR($A15="",C$4=""),"",IFERROR(COUNTIFS('Planning_zones'!$B$5:$B$154,$A15,'Planning_zones'!$K$5:$K$154,"&lt;&gt;Annulé",'Planning_zones'!$G$5:$G$154,"&lt;="&amp;C$4+6,'Planning_zones'!$H$5:$H$154,"&gt;="&amp;C$4),0))</f>
        <v/>
      </c>
      <c r="D15" s="13">
        <f>IF(OR($A15="",D$4=""),"",IFERROR(COUNTIFS('Planning_zones'!$B$5:$B$154,$A15,'Planning_zones'!$K$5:$K$154,"&lt;&gt;Annulé",'Planning_zones'!$G$5:$G$154,"&lt;="&amp;D$4+6,'Planning_zones'!$H$5:$H$154,"&gt;="&amp;D$4),0))</f>
        <v/>
      </c>
      <c r="E15" s="13">
        <f>IF(OR($A15="",E$4=""),"",IFERROR(COUNTIFS('Planning_zones'!$B$5:$B$154,$A15,'Planning_zones'!$K$5:$K$154,"&lt;&gt;Annulé",'Planning_zones'!$G$5:$G$154,"&lt;="&amp;E$4+6,'Planning_zones'!$H$5:$H$154,"&gt;="&amp;E$4),0))</f>
        <v/>
      </c>
      <c r="F15" s="13">
        <f>IF(OR($A15="",F$4=""),"",IFERROR(COUNTIFS('Planning_zones'!$B$5:$B$154,$A15,'Planning_zones'!$K$5:$K$154,"&lt;&gt;Annulé",'Planning_zones'!$G$5:$G$154,"&lt;="&amp;F$4+6,'Planning_zones'!$H$5:$H$154,"&gt;="&amp;F$4),0))</f>
        <v/>
      </c>
      <c r="G15" s="13">
        <f>IF(OR($A15="",G$4=""),"",IFERROR(COUNTIFS('Planning_zones'!$B$5:$B$154,$A15,'Planning_zones'!$K$5:$K$154,"&lt;&gt;Annulé",'Planning_zones'!$G$5:$G$154,"&lt;="&amp;G$4+6,'Planning_zones'!$H$5:$H$154,"&gt;="&amp;G$4),0))</f>
        <v/>
      </c>
      <c r="H15" s="13">
        <f>IF(OR($A15="",H$4=""),"",IFERROR(COUNTIFS('Planning_zones'!$B$5:$B$154,$A15,'Planning_zones'!$K$5:$K$154,"&lt;&gt;Annulé",'Planning_zones'!$G$5:$G$154,"&lt;="&amp;H$4+6,'Planning_zones'!$H$5:$H$154,"&gt;="&amp;H$4),0))</f>
        <v/>
      </c>
      <c r="I15" s="13">
        <f>IF(OR($A15="",I$4=""),"",IFERROR(COUNTIFS('Planning_zones'!$B$5:$B$154,$A15,'Planning_zones'!$K$5:$K$154,"&lt;&gt;Annulé",'Planning_zones'!$G$5:$G$154,"&lt;="&amp;I$4+6,'Planning_zones'!$H$5:$H$154,"&gt;="&amp;I$4),0))</f>
        <v/>
      </c>
      <c r="J15" s="13">
        <f>IF(OR($A15="",J$4=""),"",IFERROR(COUNTIFS('Planning_zones'!$B$5:$B$154,$A15,'Planning_zones'!$K$5:$K$154,"&lt;&gt;Annulé",'Planning_zones'!$G$5:$G$154,"&lt;="&amp;J$4+6,'Planning_zones'!$H$5:$H$154,"&gt;="&amp;J$4),0))</f>
        <v/>
      </c>
      <c r="K15" s="13">
        <f>IF(OR($A15="",K$4=""),"",IFERROR(COUNTIFS('Planning_zones'!$B$5:$B$154,$A15,'Planning_zones'!$K$5:$K$154,"&lt;&gt;Annulé",'Planning_zones'!$G$5:$G$154,"&lt;="&amp;K$4+6,'Planning_zones'!$H$5:$H$154,"&gt;="&amp;K$4),0))</f>
        <v/>
      </c>
      <c r="L15" s="13">
        <f>IF(OR($A15="",L$4=""),"",IFERROR(COUNTIFS('Planning_zones'!$B$5:$B$154,$A15,'Planning_zones'!$K$5:$K$154,"&lt;&gt;Annulé",'Planning_zones'!$G$5:$G$154,"&lt;="&amp;L$4+6,'Planning_zones'!$H$5:$H$154,"&gt;="&amp;L$4),0))</f>
        <v/>
      </c>
      <c r="M15" s="13">
        <f>IF(OR($A15="",M$4=""),"",IFERROR(COUNTIFS('Planning_zones'!$B$5:$B$154,$A15,'Planning_zones'!$K$5:$K$154,"&lt;&gt;Annulé",'Planning_zones'!$G$5:$G$154,"&lt;="&amp;M$4+6,'Planning_zones'!$H$5:$H$154,"&gt;="&amp;M$4),0))</f>
        <v/>
      </c>
      <c r="N15" s="13">
        <f>IF(OR($A15="",N$4=""),"",IFERROR(COUNTIFS('Planning_zones'!$B$5:$B$154,$A15,'Planning_zones'!$K$5:$K$154,"&lt;&gt;Annulé",'Planning_zones'!$G$5:$G$154,"&lt;="&amp;N$4+6,'Planning_zones'!$H$5:$H$154,"&gt;="&amp;N$4),0))</f>
        <v/>
      </c>
      <c r="O15" s="13">
        <f>IF(OR($A15="",O$4=""),"",IFERROR(COUNTIFS('Planning_zones'!$B$5:$B$154,$A15,'Planning_zones'!$K$5:$K$154,"&lt;&gt;Annulé",'Planning_zones'!$G$5:$G$154,"&lt;="&amp;O$4+6,'Planning_zones'!$H$5:$H$154,"&gt;="&amp;O$4),0))</f>
        <v/>
      </c>
      <c r="P15" s="13">
        <f>IF(OR($A15="",P$4=""),"",IFERROR(COUNTIFS('Planning_zones'!$B$5:$B$154,$A15,'Planning_zones'!$K$5:$K$154,"&lt;&gt;Annulé",'Planning_zones'!$G$5:$G$154,"&lt;="&amp;P$4+6,'Planning_zones'!$H$5:$H$154,"&gt;="&amp;P$4),0))</f>
        <v/>
      </c>
      <c r="Q15" s="13">
        <f>IF(OR($A15="",Q$4=""),"",IFERROR(COUNTIFS('Planning_zones'!$B$5:$B$154,$A15,'Planning_zones'!$K$5:$K$154,"&lt;&gt;Annulé",'Planning_zones'!$G$5:$G$154,"&lt;="&amp;Q$4+6,'Planning_zones'!$H$5:$H$154,"&gt;="&amp;Q$4),0))</f>
        <v/>
      </c>
      <c r="R15" s="13">
        <f>IF(OR($A15="",R$4=""),"",IFERROR(COUNTIFS('Planning_zones'!$B$5:$B$154,$A15,'Planning_zones'!$K$5:$K$154,"&lt;&gt;Annulé",'Planning_zones'!$G$5:$G$154,"&lt;="&amp;R$4+6,'Planning_zones'!$H$5:$H$154,"&gt;="&amp;R$4),0))</f>
        <v/>
      </c>
      <c r="S15" s="13">
        <f>IF(OR($A15="",S$4=""),"",IFERROR(COUNTIFS('Planning_zones'!$B$5:$B$154,$A15,'Planning_zones'!$K$5:$K$154,"&lt;&gt;Annulé",'Planning_zones'!$G$5:$G$154,"&lt;="&amp;S$4+6,'Planning_zones'!$H$5:$H$154,"&gt;="&amp;S$4),0))</f>
        <v/>
      </c>
      <c r="T15" s="13">
        <f>IF(OR($A15="",T$4=""),"",IFERROR(COUNTIFS('Planning_zones'!$B$5:$B$154,$A15,'Planning_zones'!$K$5:$K$154,"&lt;&gt;Annulé",'Planning_zones'!$G$5:$G$154,"&lt;="&amp;T$4+6,'Planning_zones'!$H$5:$H$154,"&gt;="&amp;T$4),0))</f>
        <v/>
      </c>
      <c r="U15" s="13">
        <f>IF(OR($A15="",U$4=""),"",IFERROR(COUNTIFS('Planning_zones'!$B$5:$B$154,$A15,'Planning_zones'!$K$5:$K$154,"&lt;&gt;Annulé",'Planning_zones'!$G$5:$G$154,"&lt;="&amp;U$4+6,'Planning_zones'!$H$5:$H$154,"&gt;="&amp;U$4),0))</f>
        <v/>
      </c>
      <c r="V15" s="13">
        <f>IF(OR($A15="",V$4=""),"",IFERROR(COUNTIFS('Planning_zones'!$B$5:$B$154,$A15,'Planning_zones'!$K$5:$K$154,"&lt;&gt;Annulé",'Planning_zones'!$G$5:$G$154,"&lt;="&amp;V$4+6,'Planning_zones'!$H$5:$H$154,"&gt;="&amp;V$4),0))</f>
        <v/>
      </c>
      <c r="W15" s="13">
        <f>IF(OR($A15="",W$4=""),"",IFERROR(COUNTIFS('Planning_zones'!$B$5:$B$154,$A15,'Planning_zones'!$K$5:$K$154,"&lt;&gt;Annulé",'Planning_zones'!$G$5:$G$154,"&lt;="&amp;W$4+6,'Planning_zones'!$H$5:$H$154,"&gt;="&amp;W$4),0))</f>
        <v/>
      </c>
      <c r="X15" s="13">
        <f>IF(OR($A15="",X$4=""),"",IFERROR(COUNTIFS('Planning_zones'!$B$5:$B$154,$A15,'Planning_zones'!$K$5:$K$154,"&lt;&gt;Annulé",'Planning_zones'!$G$5:$G$154,"&lt;="&amp;X$4+6,'Planning_zones'!$H$5:$H$154,"&gt;="&amp;X$4),0))</f>
        <v/>
      </c>
      <c r="Y15" s="13">
        <f>IF(OR($A15="",Y$4=""),"",IFERROR(COUNTIFS('Planning_zones'!$B$5:$B$154,$A15,'Planning_zones'!$K$5:$K$154,"&lt;&gt;Annulé",'Planning_zones'!$G$5:$G$154,"&lt;="&amp;Y$4+6,'Planning_zones'!$H$5:$H$154,"&gt;="&amp;Y$4),0))</f>
        <v/>
      </c>
      <c r="Z15" s="13">
        <f>IF(OR($A15="",Z$4=""),"",IFERROR(COUNTIFS('Planning_zones'!$B$5:$B$154,$A15,'Planning_zones'!$K$5:$K$154,"&lt;&gt;Annulé",'Planning_zones'!$G$5:$G$154,"&lt;="&amp;Z$4+6,'Planning_zones'!$H$5:$H$154,"&gt;="&amp;Z$4),0))</f>
        <v/>
      </c>
      <c r="AA15" s="13">
        <f>IF(OR($A15="",AA$4=""),"",IFERROR(COUNTIFS('Planning_zones'!$B$5:$B$154,$A15,'Planning_zones'!$K$5:$K$154,"&lt;&gt;Annulé",'Planning_zones'!$G$5:$G$154,"&lt;="&amp;AA$4+6,'Planning_zones'!$H$5:$H$154,"&gt;="&amp;AA$4),0))</f>
        <v/>
      </c>
      <c r="AB15" s="13">
        <f>IF(OR($A15="",AB$4=""),"",IFERROR(COUNTIFS('Planning_zones'!$B$5:$B$154,$A15,'Planning_zones'!$K$5:$K$154,"&lt;&gt;Annulé",'Planning_zones'!$G$5:$G$154,"&lt;="&amp;AB$4+6,'Planning_zones'!$H$5:$H$154,"&gt;="&amp;AB$4),0))</f>
        <v/>
      </c>
      <c r="AC15" s="13">
        <f>IF(OR($A15="",AC$4=""),"",IFERROR(COUNTIFS('Planning_zones'!$B$5:$B$154,$A15,'Planning_zones'!$K$5:$K$154,"&lt;&gt;Annulé",'Planning_zones'!$G$5:$G$154,"&lt;="&amp;AC$4+6,'Planning_zones'!$H$5:$H$154,"&gt;="&amp;AC$4),0))</f>
        <v/>
      </c>
      <c r="AD15" s="13">
        <f>IF(OR($A15="",AD$4=""),"",IFERROR(COUNTIFS('Planning_zones'!$B$5:$B$154,$A15,'Planning_zones'!$K$5:$K$154,"&lt;&gt;Annulé",'Planning_zones'!$G$5:$G$154,"&lt;="&amp;AD$4+6,'Planning_zones'!$H$5:$H$154,"&gt;="&amp;AD$4),0))</f>
        <v/>
      </c>
      <c r="AE15" s="13">
        <f>IF(OR($A15="",AE$4=""),"",IFERROR(COUNTIFS('Planning_zones'!$B$5:$B$154,$A15,'Planning_zones'!$K$5:$K$154,"&lt;&gt;Annulé",'Planning_zones'!$G$5:$G$154,"&lt;="&amp;AE$4+6,'Planning_zones'!$H$5:$H$154,"&gt;="&amp;AE$4),0))</f>
        <v/>
      </c>
      <c r="AF15" s="13">
        <f>IF(OR($A15="",AF$4=""),"",IFERROR(COUNTIFS('Planning_zones'!$B$5:$B$154,$A15,'Planning_zones'!$K$5:$K$154,"&lt;&gt;Annulé",'Planning_zones'!$G$5:$G$154,"&lt;="&amp;AF$4+6,'Planning_zones'!$H$5:$H$154,"&gt;="&amp;AF$4),0))</f>
        <v/>
      </c>
      <c r="AG15" s="13">
        <f>IF(OR($A15="",AG$4=""),"",IFERROR(COUNTIFS('Planning_zones'!$B$5:$B$154,$A15,'Planning_zones'!$K$5:$K$154,"&lt;&gt;Annulé",'Planning_zones'!$G$5:$G$154,"&lt;="&amp;AG$4+6,'Planning_zones'!$H$5:$H$154,"&gt;="&amp;AG$4),0))</f>
        <v/>
      </c>
      <c r="AH15" s="13">
        <f>IF(OR($A15="",AH$4=""),"",IFERROR(COUNTIFS('Planning_zones'!$B$5:$B$154,$A15,'Planning_zones'!$K$5:$K$154,"&lt;&gt;Annulé",'Planning_zones'!$G$5:$G$154,"&lt;="&amp;AH$4+6,'Planning_zones'!$H$5:$H$154,"&gt;="&amp;AH$4),0))</f>
        <v/>
      </c>
      <c r="AI15" s="13">
        <f>IF(OR($A15="",AI$4=""),"",IFERROR(COUNTIFS('Planning_zones'!$B$5:$B$154,$A15,'Planning_zones'!$K$5:$K$154,"&lt;&gt;Annulé",'Planning_zones'!$G$5:$G$154,"&lt;="&amp;AI$4+6,'Planning_zones'!$H$5:$H$154,"&gt;="&amp;AI$4),0))</f>
        <v/>
      </c>
      <c r="AJ15" s="13">
        <f>IF(OR($A15="",AJ$4=""),"",IFERROR(COUNTIFS('Planning_zones'!$B$5:$B$154,$A15,'Planning_zones'!$K$5:$K$154,"&lt;&gt;Annulé",'Planning_zones'!$G$5:$G$154,"&lt;="&amp;AJ$4+6,'Planning_zones'!$H$5:$H$154,"&gt;="&amp;AJ$4),0))</f>
        <v/>
      </c>
      <c r="AK15" s="13">
        <f>IF(OR($A15="",AK$4=""),"",IFERROR(COUNTIFS('Planning_zones'!$B$5:$B$154,$A15,'Planning_zones'!$K$5:$K$154,"&lt;&gt;Annulé",'Planning_zones'!$G$5:$G$154,"&lt;="&amp;AK$4+6,'Planning_zones'!$H$5:$H$154,"&gt;="&amp;AK$4),0))</f>
        <v/>
      </c>
      <c r="AL15" s="13">
        <f>IF(OR($A15="",AL$4=""),"",IFERROR(COUNTIFS('Planning_zones'!$B$5:$B$154,$A15,'Planning_zones'!$K$5:$K$154,"&lt;&gt;Annulé",'Planning_zones'!$G$5:$G$154,"&lt;="&amp;AL$4+6,'Planning_zones'!$H$5:$H$154,"&gt;="&amp;AL$4),0))</f>
        <v/>
      </c>
      <c r="AM15" s="13">
        <f>IF(OR($A15="",AM$4=""),"",IFERROR(COUNTIFS('Planning_zones'!$B$5:$B$154,$A15,'Planning_zones'!$K$5:$K$154,"&lt;&gt;Annulé",'Planning_zones'!$G$5:$G$154,"&lt;="&amp;AM$4+6,'Planning_zones'!$H$5:$H$154,"&gt;="&amp;AM$4),0))</f>
        <v/>
      </c>
      <c r="AN15" s="13">
        <f>IF(OR($A15="",AN$4=""),"",IFERROR(COUNTIFS('Planning_zones'!$B$5:$B$154,$A15,'Planning_zones'!$K$5:$K$154,"&lt;&gt;Annulé",'Planning_zones'!$G$5:$G$154,"&lt;="&amp;AN$4+6,'Planning_zones'!$H$5:$H$154,"&gt;="&amp;AN$4),0))</f>
        <v/>
      </c>
      <c r="AO15" s="13">
        <f>IF(OR($A15="",AO$4=""),"",IFERROR(COUNTIFS('Planning_zones'!$B$5:$B$154,$A15,'Planning_zones'!$K$5:$K$154,"&lt;&gt;Annulé",'Planning_zones'!$G$5:$G$154,"&lt;="&amp;AO$4+6,'Planning_zones'!$H$5:$H$154,"&gt;="&amp;AO$4),0))</f>
        <v/>
      </c>
      <c r="AP15" s="13">
        <f>IF(OR($A15="",AP$4=""),"",IFERROR(COUNTIFS('Planning_zones'!$B$5:$B$154,$A15,'Planning_zones'!$K$5:$K$154,"&lt;&gt;Annulé",'Planning_zones'!$G$5:$G$154,"&lt;="&amp;AP$4+6,'Planning_zones'!$H$5:$H$154,"&gt;="&amp;AP$4),0))</f>
        <v/>
      </c>
      <c r="AQ15" s="13">
        <f>IF(OR($A15="",AQ$4=""),"",IFERROR(COUNTIFS('Planning_zones'!$B$5:$B$154,$A15,'Planning_zones'!$K$5:$K$154,"&lt;&gt;Annulé",'Planning_zones'!$G$5:$G$154,"&lt;="&amp;AQ$4+6,'Planning_zones'!$H$5:$H$154,"&gt;="&amp;AQ$4),0))</f>
        <v/>
      </c>
      <c r="AR15" s="13">
        <f>IF(OR($A15="",AR$4=""),"",IFERROR(COUNTIFS('Planning_zones'!$B$5:$B$154,$A15,'Planning_zones'!$K$5:$K$154,"&lt;&gt;Annulé",'Planning_zones'!$G$5:$G$154,"&lt;="&amp;AR$4+6,'Planning_zones'!$H$5:$H$154,"&gt;="&amp;AR$4),0))</f>
        <v/>
      </c>
      <c r="AS15" s="13">
        <f>IF(OR($A15="",AS$4=""),"",IFERROR(COUNTIFS('Planning_zones'!$B$5:$B$154,$A15,'Planning_zones'!$K$5:$K$154,"&lt;&gt;Annulé",'Planning_zones'!$G$5:$G$154,"&lt;="&amp;AS$4+6,'Planning_zones'!$H$5:$H$154,"&gt;="&amp;AS$4),0))</f>
        <v/>
      </c>
      <c r="AT15" s="13">
        <f>IF(OR($A15="",AT$4=""),"",IFERROR(COUNTIFS('Planning_zones'!$B$5:$B$154,$A15,'Planning_zones'!$K$5:$K$154,"&lt;&gt;Annulé",'Planning_zones'!$G$5:$G$154,"&lt;="&amp;AT$4+6,'Planning_zones'!$H$5:$H$154,"&gt;="&amp;AT$4),0))</f>
        <v/>
      </c>
      <c r="AU15" s="13">
        <f>IF(OR($A15="",AU$4=""),"",IFERROR(COUNTIFS('Planning_zones'!$B$5:$B$154,$A15,'Planning_zones'!$K$5:$K$154,"&lt;&gt;Annulé",'Planning_zones'!$G$5:$G$154,"&lt;="&amp;AU$4+6,'Planning_zones'!$H$5:$H$154,"&gt;="&amp;AU$4),0))</f>
        <v/>
      </c>
      <c r="AV15" s="13">
        <f>IF(OR($A15="",AV$4=""),"",IFERROR(COUNTIFS('Planning_zones'!$B$5:$B$154,$A15,'Planning_zones'!$K$5:$K$154,"&lt;&gt;Annulé",'Planning_zones'!$G$5:$G$154,"&lt;="&amp;AV$4+6,'Planning_zones'!$H$5:$H$154,"&gt;="&amp;AV$4),0))</f>
        <v/>
      </c>
      <c r="AW15" s="13">
        <f>IF(OR($A15="",AW$4=""),"",IFERROR(COUNTIFS('Planning_zones'!$B$5:$B$154,$A15,'Planning_zones'!$K$5:$K$154,"&lt;&gt;Annulé",'Planning_zones'!$G$5:$G$154,"&lt;="&amp;AW$4+6,'Planning_zones'!$H$5:$H$154,"&gt;="&amp;AW$4),0))</f>
        <v/>
      </c>
      <c r="AX15" s="13">
        <f>IF(OR($A15="",AX$4=""),"",IFERROR(COUNTIFS('Planning_zones'!$B$5:$B$154,$A15,'Planning_zones'!$K$5:$K$154,"&lt;&gt;Annulé",'Planning_zones'!$G$5:$G$154,"&lt;="&amp;AX$4+6,'Planning_zones'!$H$5:$H$154,"&gt;="&amp;AX$4),0))</f>
        <v/>
      </c>
      <c r="AY15" s="13">
        <f>IF(OR($A15="",AY$4=""),"",IFERROR(COUNTIFS('Planning_zones'!$B$5:$B$154,$A15,'Planning_zones'!$K$5:$K$154,"&lt;&gt;Annulé",'Planning_zones'!$G$5:$G$154,"&lt;="&amp;AY$4+6,'Planning_zones'!$H$5:$H$154,"&gt;="&amp;AY$4),0))</f>
        <v/>
      </c>
      <c r="AZ15" s="13">
        <f>IF(OR($A15="",AZ$4=""),"",IFERROR(COUNTIFS('Planning_zones'!$B$5:$B$154,$A15,'Planning_zones'!$K$5:$K$154,"&lt;&gt;Annulé",'Planning_zones'!$G$5:$G$154,"&lt;="&amp;AZ$4+6,'Planning_zones'!$H$5:$H$154,"&gt;="&amp;AZ$4),0))</f>
        <v/>
      </c>
      <c r="BA15" s="13">
        <f>IF(OR($A15="",BA$4=""),"",IFERROR(COUNTIFS('Planning_zones'!$B$5:$B$154,$A15,'Planning_zones'!$K$5:$K$154,"&lt;&gt;Annulé",'Planning_zones'!$G$5:$G$154,"&lt;="&amp;BA$4+6,'Planning_zones'!$H$5:$H$154,"&gt;="&amp;BA$4),0))</f>
        <v/>
      </c>
    </row>
    <row r="16" ht="21" customHeight="1">
      <c r="A16" s="28">
        <f>IFERROR(INDEX('Paramètres'!$A$8:$A$107,MATCH(SMALL('Paramètres'!$C$8:$C$107,12),'Paramètres'!$C$8:$C$107,0)),"")</f>
        <v/>
      </c>
      <c r="B16" s="13">
        <f>IF(OR($A16="",B$4=""),"",IFERROR(COUNTIFS('Planning_zones'!$B$5:$B$154,$A16,'Planning_zones'!$K$5:$K$154,"&lt;&gt;Annulé",'Planning_zones'!$G$5:$G$154,"&lt;="&amp;B$4+6,'Planning_zones'!$H$5:$H$154,"&gt;="&amp;B$4),0))</f>
        <v/>
      </c>
      <c r="C16" s="13">
        <f>IF(OR($A16="",C$4=""),"",IFERROR(COUNTIFS('Planning_zones'!$B$5:$B$154,$A16,'Planning_zones'!$K$5:$K$154,"&lt;&gt;Annulé",'Planning_zones'!$G$5:$G$154,"&lt;="&amp;C$4+6,'Planning_zones'!$H$5:$H$154,"&gt;="&amp;C$4),0))</f>
        <v/>
      </c>
      <c r="D16" s="13">
        <f>IF(OR($A16="",D$4=""),"",IFERROR(COUNTIFS('Planning_zones'!$B$5:$B$154,$A16,'Planning_zones'!$K$5:$K$154,"&lt;&gt;Annulé",'Planning_zones'!$G$5:$G$154,"&lt;="&amp;D$4+6,'Planning_zones'!$H$5:$H$154,"&gt;="&amp;D$4),0))</f>
        <v/>
      </c>
      <c r="E16" s="13">
        <f>IF(OR($A16="",E$4=""),"",IFERROR(COUNTIFS('Planning_zones'!$B$5:$B$154,$A16,'Planning_zones'!$K$5:$K$154,"&lt;&gt;Annulé",'Planning_zones'!$G$5:$G$154,"&lt;="&amp;E$4+6,'Planning_zones'!$H$5:$H$154,"&gt;="&amp;E$4),0))</f>
        <v/>
      </c>
      <c r="F16" s="13">
        <f>IF(OR($A16="",F$4=""),"",IFERROR(COUNTIFS('Planning_zones'!$B$5:$B$154,$A16,'Planning_zones'!$K$5:$K$154,"&lt;&gt;Annulé",'Planning_zones'!$G$5:$G$154,"&lt;="&amp;F$4+6,'Planning_zones'!$H$5:$H$154,"&gt;="&amp;F$4),0))</f>
        <v/>
      </c>
      <c r="G16" s="13">
        <f>IF(OR($A16="",G$4=""),"",IFERROR(COUNTIFS('Planning_zones'!$B$5:$B$154,$A16,'Planning_zones'!$K$5:$K$154,"&lt;&gt;Annulé",'Planning_zones'!$G$5:$G$154,"&lt;="&amp;G$4+6,'Planning_zones'!$H$5:$H$154,"&gt;="&amp;G$4),0))</f>
        <v/>
      </c>
      <c r="H16" s="13">
        <f>IF(OR($A16="",H$4=""),"",IFERROR(COUNTIFS('Planning_zones'!$B$5:$B$154,$A16,'Planning_zones'!$K$5:$K$154,"&lt;&gt;Annulé",'Planning_zones'!$G$5:$G$154,"&lt;="&amp;H$4+6,'Planning_zones'!$H$5:$H$154,"&gt;="&amp;H$4),0))</f>
        <v/>
      </c>
      <c r="I16" s="13">
        <f>IF(OR($A16="",I$4=""),"",IFERROR(COUNTIFS('Planning_zones'!$B$5:$B$154,$A16,'Planning_zones'!$K$5:$K$154,"&lt;&gt;Annulé",'Planning_zones'!$G$5:$G$154,"&lt;="&amp;I$4+6,'Planning_zones'!$H$5:$H$154,"&gt;="&amp;I$4),0))</f>
        <v/>
      </c>
      <c r="J16" s="13">
        <f>IF(OR($A16="",J$4=""),"",IFERROR(COUNTIFS('Planning_zones'!$B$5:$B$154,$A16,'Planning_zones'!$K$5:$K$154,"&lt;&gt;Annulé",'Planning_zones'!$G$5:$G$154,"&lt;="&amp;J$4+6,'Planning_zones'!$H$5:$H$154,"&gt;="&amp;J$4),0))</f>
        <v/>
      </c>
      <c r="K16" s="13">
        <f>IF(OR($A16="",K$4=""),"",IFERROR(COUNTIFS('Planning_zones'!$B$5:$B$154,$A16,'Planning_zones'!$K$5:$K$154,"&lt;&gt;Annulé",'Planning_zones'!$G$5:$G$154,"&lt;="&amp;K$4+6,'Planning_zones'!$H$5:$H$154,"&gt;="&amp;K$4),0))</f>
        <v/>
      </c>
      <c r="L16" s="13">
        <f>IF(OR($A16="",L$4=""),"",IFERROR(COUNTIFS('Planning_zones'!$B$5:$B$154,$A16,'Planning_zones'!$K$5:$K$154,"&lt;&gt;Annulé",'Planning_zones'!$G$5:$G$154,"&lt;="&amp;L$4+6,'Planning_zones'!$H$5:$H$154,"&gt;="&amp;L$4),0))</f>
        <v/>
      </c>
      <c r="M16" s="13">
        <f>IF(OR($A16="",M$4=""),"",IFERROR(COUNTIFS('Planning_zones'!$B$5:$B$154,$A16,'Planning_zones'!$K$5:$K$154,"&lt;&gt;Annulé",'Planning_zones'!$G$5:$G$154,"&lt;="&amp;M$4+6,'Planning_zones'!$H$5:$H$154,"&gt;="&amp;M$4),0))</f>
        <v/>
      </c>
      <c r="N16" s="13">
        <f>IF(OR($A16="",N$4=""),"",IFERROR(COUNTIFS('Planning_zones'!$B$5:$B$154,$A16,'Planning_zones'!$K$5:$K$154,"&lt;&gt;Annulé",'Planning_zones'!$G$5:$G$154,"&lt;="&amp;N$4+6,'Planning_zones'!$H$5:$H$154,"&gt;="&amp;N$4),0))</f>
        <v/>
      </c>
      <c r="O16" s="13">
        <f>IF(OR($A16="",O$4=""),"",IFERROR(COUNTIFS('Planning_zones'!$B$5:$B$154,$A16,'Planning_zones'!$K$5:$K$154,"&lt;&gt;Annulé",'Planning_zones'!$G$5:$G$154,"&lt;="&amp;O$4+6,'Planning_zones'!$H$5:$H$154,"&gt;="&amp;O$4),0))</f>
        <v/>
      </c>
      <c r="P16" s="13">
        <f>IF(OR($A16="",P$4=""),"",IFERROR(COUNTIFS('Planning_zones'!$B$5:$B$154,$A16,'Planning_zones'!$K$5:$K$154,"&lt;&gt;Annulé",'Planning_zones'!$G$5:$G$154,"&lt;="&amp;P$4+6,'Planning_zones'!$H$5:$H$154,"&gt;="&amp;P$4),0))</f>
        <v/>
      </c>
      <c r="Q16" s="13">
        <f>IF(OR($A16="",Q$4=""),"",IFERROR(COUNTIFS('Planning_zones'!$B$5:$B$154,$A16,'Planning_zones'!$K$5:$K$154,"&lt;&gt;Annulé",'Planning_zones'!$G$5:$G$154,"&lt;="&amp;Q$4+6,'Planning_zones'!$H$5:$H$154,"&gt;="&amp;Q$4),0))</f>
        <v/>
      </c>
      <c r="R16" s="13">
        <f>IF(OR($A16="",R$4=""),"",IFERROR(COUNTIFS('Planning_zones'!$B$5:$B$154,$A16,'Planning_zones'!$K$5:$K$154,"&lt;&gt;Annulé",'Planning_zones'!$G$5:$G$154,"&lt;="&amp;R$4+6,'Planning_zones'!$H$5:$H$154,"&gt;="&amp;R$4),0))</f>
        <v/>
      </c>
      <c r="S16" s="13">
        <f>IF(OR($A16="",S$4=""),"",IFERROR(COUNTIFS('Planning_zones'!$B$5:$B$154,$A16,'Planning_zones'!$K$5:$K$154,"&lt;&gt;Annulé",'Planning_zones'!$G$5:$G$154,"&lt;="&amp;S$4+6,'Planning_zones'!$H$5:$H$154,"&gt;="&amp;S$4),0))</f>
        <v/>
      </c>
      <c r="T16" s="13">
        <f>IF(OR($A16="",T$4=""),"",IFERROR(COUNTIFS('Planning_zones'!$B$5:$B$154,$A16,'Planning_zones'!$K$5:$K$154,"&lt;&gt;Annulé",'Planning_zones'!$G$5:$G$154,"&lt;="&amp;T$4+6,'Planning_zones'!$H$5:$H$154,"&gt;="&amp;T$4),0))</f>
        <v/>
      </c>
      <c r="U16" s="13">
        <f>IF(OR($A16="",U$4=""),"",IFERROR(COUNTIFS('Planning_zones'!$B$5:$B$154,$A16,'Planning_zones'!$K$5:$K$154,"&lt;&gt;Annulé",'Planning_zones'!$G$5:$G$154,"&lt;="&amp;U$4+6,'Planning_zones'!$H$5:$H$154,"&gt;="&amp;U$4),0))</f>
        <v/>
      </c>
      <c r="V16" s="13">
        <f>IF(OR($A16="",V$4=""),"",IFERROR(COUNTIFS('Planning_zones'!$B$5:$B$154,$A16,'Planning_zones'!$K$5:$K$154,"&lt;&gt;Annulé",'Planning_zones'!$G$5:$G$154,"&lt;="&amp;V$4+6,'Planning_zones'!$H$5:$H$154,"&gt;="&amp;V$4),0))</f>
        <v/>
      </c>
      <c r="W16" s="13">
        <f>IF(OR($A16="",W$4=""),"",IFERROR(COUNTIFS('Planning_zones'!$B$5:$B$154,$A16,'Planning_zones'!$K$5:$K$154,"&lt;&gt;Annulé",'Planning_zones'!$G$5:$G$154,"&lt;="&amp;W$4+6,'Planning_zones'!$H$5:$H$154,"&gt;="&amp;W$4),0))</f>
        <v/>
      </c>
      <c r="X16" s="13">
        <f>IF(OR($A16="",X$4=""),"",IFERROR(COUNTIFS('Planning_zones'!$B$5:$B$154,$A16,'Planning_zones'!$K$5:$K$154,"&lt;&gt;Annulé",'Planning_zones'!$G$5:$G$154,"&lt;="&amp;X$4+6,'Planning_zones'!$H$5:$H$154,"&gt;="&amp;X$4),0))</f>
        <v/>
      </c>
      <c r="Y16" s="13">
        <f>IF(OR($A16="",Y$4=""),"",IFERROR(COUNTIFS('Planning_zones'!$B$5:$B$154,$A16,'Planning_zones'!$K$5:$K$154,"&lt;&gt;Annulé",'Planning_zones'!$G$5:$G$154,"&lt;="&amp;Y$4+6,'Planning_zones'!$H$5:$H$154,"&gt;="&amp;Y$4),0))</f>
        <v/>
      </c>
      <c r="Z16" s="13">
        <f>IF(OR($A16="",Z$4=""),"",IFERROR(COUNTIFS('Planning_zones'!$B$5:$B$154,$A16,'Planning_zones'!$K$5:$K$154,"&lt;&gt;Annulé",'Planning_zones'!$G$5:$G$154,"&lt;="&amp;Z$4+6,'Planning_zones'!$H$5:$H$154,"&gt;="&amp;Z$4),0))</f>
        <v/>
      </c>
      <c r="AA16" s="13">
        <f>IF(OR($A16="",AA$4=""),"",IFERROR(COUNTIFS('Planning_zones'!$B$5:$B$154,$A16,'Planning_zones'!$K$5:$K$154,"&lt;&gt;Annulé",'Planning_zones'!$G$5:$G$154,"&lt;="&amp;AA$4+6,'Planning_zones'!$H$5:$H$154,"&gt;="&amp;AA$4),0))</f>
        <v/>
      </c>
      <c r="AB16" s="13">
        <f>IF(OR($A16="",AB$4=""),"",IFERROR(COUNTIFS('Planning_zones'!$B$5:$B$154,$A16,'Planning_zones'!$K$5:$K$154,"&lt;&gt;Annulé",'Planning_zones'!$G$5:$G$154,"&lt;="&amp;AB$4+6,'Planning_zones'!$H$5:$H$154,"&gt;="&amp;AB$4),0))</f>
        <v/>
      </c>
      <c r="AC16" s="13">
        <f>IF(OR($A16="",AC$4=""),"",IFERROR(COUNTIFS('Planning_zones'!$B$5:$B$154,$A16,'Planning_zones'!$K$5:$K$154,"&lt;&gt;Annulé",'Planning_zones'!$G$5:$G$154,"&lt;="&amp;AC$4+6,'Planning_zones'!$H$5:$H$154,"&gt;="&amp;AC$4),0))</f>
        <v/>
      </c>
      <c r="AD16" s="13">
        <f>IF(OR($A16="",AD$4=""),"",IFERROR(COUNTIFS('Planning_zones'!$B$5:$B$154,$A16,'Planning_zones'!$K$5:$K$154,"&lt;&gt;Annulé",'Planning_zones'!$G$5:$G$154,"&lt;="&amp;AD$4+6,'Planning_zones'!$H$5:$H$154,"&gt;="&amp;AD$4),0))</f>
        <v/>
      </c>
      <c r="AE16" s="13">
        <f>IF(OR($A16="",AE$4=""),"",IFERROR(COUNTIFS('Planning_zones'!$B$5:$B$154,$A16,'Planning_zones'!$K$5:$K$154,"&lt;&gt;Annulé",'Planning_zones'!$G$5:$G$154,"&lt;="&amp;AE$4+6,'Planning_zones'!$H$5:$H$154,"&gt;="&amp;AE$4),0))</f>
        <v/>
      </c>
      <c r="AF16" s="13">
        <f>IF(OR($A16="",AF$4=""),"",IFERROR(COUNTIFS('Planning_zones'!$B$5:$B$154,$A16,'Planning_zones'!$K$5:$K$154,"&lt;&gt;Annulé",'Planning_zones'!$G$5:$G$154,"&lt;="&amp;AF$4+6,'Planning_zones'!$H$5:$H$154,"&gt;="&amp;AF$4),0))</f>
        <v/>
      </c>
      <c r="AG16" s="13">
        <f>IF(OR($A16="",AG$4=""),"",IFERROR(COUNTIFS('Planning_zones'!$B$5:$B$154,$A16,'Planning_zones'!$K$5:$K$154,"&lt;&gt;Annulé",'Planning_zones'!$G$5:$G$154,"&lt;="&amp;AG$4+6,'Planning_zones'!$H$5:$H$154,"&gt;="&amp;AG$4),0))</f>
        <v/>
      </c>
      <c r="AH16" s="13">
        <f>IF(OR($A16="",AH$4=""),"",IFERROR(COUNTIFS('Planning_zones'!$B$5:$B$154,$A16,'Planning_zones'!$K$5:$K$154,"&lt;&gt;Annulé",'Planning_zones'!$G$5:$G$154,"&lt;="&amp;AH$4+6,'Planning_zones'!$H$5:$H$154,"&gt;="&amp;AH$4),0))</f>
        <v/>
      </c>
      <c r="AI16" s="13">
        <f>IF(OR($A16="",AI$4=""),"",IFERROR(COUNTIFS('Planning_zones'!$B$5:$B$154,$A16,'Planning_zones'!$K$5:$K$154,"&lt;&gt;Annulé",'Planning_zones'!$G$5:$G$154,"&lt;="&amp;AI$4+6,'Planning_zones'!$H$5:$H$154,"&gt;="&amp;AI$4),0))</f>
        <v/>
      </c>
      <c r="AJ16" s="13">
        <f>IF(OR($A16="",AJ$4=""),"",IFERROR(COUNTIFS('Planning_zones'!$B$5:$B$154,$A16,'Planning_zones'!$K$5:$K$154,"&lt;&gt;Annulé",'Planning_zones'!$G$5:$G$154,"&lt;="&amp;AJ$4+6,'Planning_zones'!$H$5:$H$154,"&gt;="&amp;AJ$4),0))</f>
        <v/>
      </c>
      <c r="AK16" s="13">
        <f>IF(OR($A16="",AK$4=""),"",IFERROR(COUNTIFS('Planning_zones'!$B$5:$B$154,$A16,'Planning_zones'!$K$5:$K$154,"&lt;&gt;Annulé",'Planning_zones'!$G$5:$G$154,"&lt;="&amp;AK$4+6,'Planning_zones'!$H$5:$H$154,"&gt;="&amp;AK$4),0))</f>
        <v/>
      </c>
      <c r="AL16" s="13">
        <f>IF(OR($A16="",AL$4=""),"",IFERROR(COUNTIFS('Planning_zones'!$B$5:$B$154,$A16,'Planning_zones'!$K$5:$K$154,"&lt;&gt;Annulé",'Planning_zones'!$G$5:$G$154,"&lt;="&amp;AL$4+6,'Planning_zones'!$H$5:$H$154,"&gt;="&amp;AL$4),0))</f>
        <v/>
      </c>
      <c r="AM16" s="13">
        <f>IF(OR($A16="",AM$4=""),"",IFERROR(COUNTIFS('Planning_zones'!$B$5:$B$154,$A16,'Planning_zones'!$K$5:$K$154,"&lt;&gt;Annulé",'Planning_zones'!$G$5:$G$154,"&lt;="&amp;AM$4+6,'Planning_zones'!$H$5:$H$154,"&gt;="&amp;AM$4),0))</f>
        <v/>
      </c>
      <c r="AN16" s="13">
        <f>IF(OR($A16="",AN$4=""),"",IFERROR(COUNTIFS('Planning_zones'!$B$5:$B$154,$A16,'Planning_zones'!$K$5:$K$154,"&lt;&gt;Annulé",'Planning_zones'!$G$5:$G$154,"&lt;="&amp;AN$4+6,'Planning_zones'!$H$5:$H$154,"&gt;="&amp;AN$4),0))</f>
        <v/>
      </c>
      <c r="AO16" s="13">
        <f>IF(OR($A16="",AO$4=""),"",IFERROR(COUNTIFS('Planning_zones'!$B$5:$B$154,$A16,'Planning_zones'!$K$5:$K$154,"&lt;&gt;Annulé",'Planning_zones'!$G$5:$G$154,"&lt;="&amp;AO$4+6,'Planning_zones'!$H$5:$H$154,"&gt;="&amp;AO$4),0))</f>
        <v/>
      </c>
      <c r="AP16" s="13">
        <f>IF(OR($A16="",AP$4=""),"",IFERROR(COUNTIFS('Planning_zones'!$B$5:$B$154,$A16,'Planning_zones'!$K$5:$K$154,"&lt;&gt;Annulé",'Planning_zones'!$G$5:$G$154,"&lt;="&amp;AP$4+6,'Planning_zones'!$H$5:$H$154,"&gt;="&amp;AP$4),0))</f>
        <v/>
      </c>
      <c r="AQ16" s="13">
        <f>IF(OR($A16="",AQ$4=""),"",IFERROR(COUNTIFS('Planning_zones'!$B$5:$B$154,$A16,'Planning_zones'!$K$5:$K$154,"&lt;&gt;Annulé",'Planning_zones'!$G$5:$G$154,"&lt;="&amp;AQ$4+6,'Planning_zones'!$H$5:$H$154,"&gt;="&amp;AQ$4),0))</f>
        <v/>
      </c>
      <c r="AR16" s="13">
        <f>IF(OR($A16="",AR$4=""),"",IFERROR(COUNTIFS('Planning_zones'!$B$5:$B$154,$A16,'Planning_zones'!$K$5:$K$154,"&lt;&gt;Annulé",'Planning_zones'!$G$5:$G$154,"&lt;="&amp;AR$4+6,'Planning_zones'!$H$5:$H$154,"&gt;="&amp;AR$4),0))</f>
        <v/>
      </c>
      <c r="AS16" s="13">
        <f>IF(OR($A16="",AS$4=""),"",IFERROR(COUNTIFS('Planning_zones'!$B$5:$B$154,$A16,'Planning_zones'!$K$5:$K$154,"&lt;&gt;Annulé",'Planning_zones'!$G$5:$G$154,"&lt;="&amp;AS$4+6,'Planning_zones'!$H$5:$H$154,"&gt;="&amp;AS$4),0))</f>
        <v/>
      </c>
      <c r="AT16" s="13">
        <f>IF(OR($A16="",AT$4=""),"",IFERROR(COUNTIFS('Planning_zones'!$B$5:$B$154,$A16,'Planning_zones'!$K$5:$K$154,"&lt;&gt;Annulé",'Planning_zones'!$G$5:$G$154,"&lt;="&amp;AT$4+6,'Planning_zones'!$H$5:$H$154,"&gt;="&amp;AT$4),0))</f>
        <v/>
      </c>
      <c r="AU16" s="13">
        <f>IF(OR($A16="",AU$4=""),"",IFERROR(COUNTIFS('Planning_zones'!$B$5:$B$154,$A16,'Planning_zones'!$K$5:$K$154,"&lt;&gt;Annulé",'Planning_zones'!$G$5:$G$154,"&lt;="&amp;AU$4+6,'Planning_zones'!$H$5:$H$154,"&gt;="&amp;AU$4),0))</f>
        <v/>
      </c>
      <c r="AV16" s="13">
        <f>IF(OR($A16="",AV$4=""),"",IFERROR(COUNTIFS('Planning_zones'!$B$5:$B$154,$A16,'Planning_zones'!$K$5:$K$154,"&lt;&gt;Annulé",'Planning_zones'!$G$5:$G$154,"&lt;="&amp;AV$4+6,'Planning_zones'!$H$5:$H$154,"&gt;="&amp;AV$4),0))</f>
        <v/>
      </c>
      <c r="AW16" s="13">
        <f>IF(OR($A16="",AW$4=""),"",IFERROR(COUNTIFS('Planning_zones'!$B$5:$B$154,$A16,'Planning_zones'!$K$5:$K$154,"&lt;&gt;Annulé",'Planning_zones'!$G$5:$G$154,"&lt;="&amp;AW$4+6,'Planning_zones'!$H$5:$H$154,"&gt;="&amp;AW$4),0))</f>
        <v/>
      </c>
      <c r="AX16" s="13">
        <f>IF(OR($A16="",AX$4=""),"",IFERROR(COUNTIFS('Planning_zones'!$B$5:$B$154,$A16,'Planning_zones'!$K$5:$K$154,"&lt;&gt;Annulé",'Planning_zones'!$G$5:$G$154,"&lt;="&amp;AX$4+6,'Planning_zones'!$H$5:$H$154,"&gt;="&amp;AX$4),0))</f>
        <v/>
      </c>
      <c r="AY16" s="13">
        <f>IF(OR($A16="",AY$4=""),"",IFERROR(COUNTIFS('Planning_zones'!$B$5:$B$154,$A16,'Planning_zones'!$K$5:$K$154,"&lt;&gt;Annulé",'Planning_zones'!$G$5:$G$154,"&lt;="&amp;AY$4+6,'Planning_zones'!$H$5:$H$154,"&gt;="&amp;AY$4),0))</f>
        <v/>
      </c>
      <c r="AZ16" s="13">
        <f>IF(OR($A16="",AZ$4=""),"",IFERROR(COUNTIFS('Planning_zones'!$B$5:$B$154,$A16,'Planning_zones'!$K$5:$K$154,"&lt;&gt;Annulé",'Planning_zones'!$G$5:$G$154,"&lt;="&amp;AZ$4+6,'Planning_zones'!$H$5:$H$154,"&gt;="&amp;AZ$4),0))</f>
        <v/>
      </c>
      <c r="BA16" s="13">
        <f>IF(OR($A16="",BA$4=""),"",IFERROR(COUNTIFS('Planning_zones'!$B$5:$B$154,$A16,'Planning_zones'!$K$5:$K$154,"&lt;&gt;Annulé",'Planning_zones'!$G$5:$G$154,"&lt;="&amp;BA$4+6,'Planning_zones'!$H$5:$H$154,"&gt;="&amp;BA$4),0))</f>
        <v/>
      </c>
    </row>
    <row r="17" ht="21" customHeight="1">
      <c r="A17" s="27">
        <f>IFERROR(INDEX('Paramètres'!$A$8:$A$107,MATCH(SMALL('Paramètres'!$C$8:$C$107,13),'Paramètres'!$C$8:$C$107,0)),"")</f>
        <v/>
      </c>
      <c r="B17" s="13">
        <f>IF(OR($A17="",B$4=""),"",IFERROR(COUNTIFS('Planning_zones'!$B$5:$B$154,$A17,'Planning_zones'!$K$5:$K$154,"&lt;&gt;Annulé",'Planning_zones'!$G$5:$G$154,"&lt;="&amp;B$4+6,'Planning_zones'!$H$5:$H$154,"&gt;="&amp;B$4),0))</f>
        <v/>
      </c>
      <c r="C17" s="13">
        <f>IF(OR($A17="",C$4=""),"",IFERROR(COUNTIFS('Planning_zones'!$B$5:$B$154,$A17,'Planning_zones'!$K$5:$K$154,"&lt;&gt;Annulé",'Planning_zones'!$G$5:$G$154,"&lt;="&amp;C$4+6,'Planning_zones'!$H$5:$H$154,"&gt;="&amp;C$4),0))</f>
        <v/>
      </c>
      <c r="D17" s="13">
        <f>IF(OR($A17="",D$4=""),"",IFERROR(COUNTIFS('Planning_zones'!$B$5:$B$154,$A17,'Planning_zones'!$K$5:$K$154,"&lt;&gt;Annulé",'Planning_zones'!$G$5:$G$154,"&lt;="&amp;D$4+6,'Planning_zones'!$H$5:$H$154,"&gt;="&amp;D$4),0))</f>
        <v/>
      </c>
      <c r="E17" s="13">
        <f>IF(OR($A17="",E$4=""),"",IFERROR(COUNTIFS('Planning_zones'!$B$5:$B$154,$A17,'Planning_zones'!$K$5:$K$154,"&lt;&gt;Annulé",'Planning_zones'!$G$5:$G$154,"&lt;="&amp;E$4+6,'Planning_zones'!$H$5:$H$154,"&gt;="&amp;E$4),0))</f>
        <v/>
      </c>
      <c r="F17" s="13">
        <f>IF(OR($A17="",F$4=""),"",IFERROR(COUNTIFS('Planning_zones'!$B$5:$B$154,$A17,'Planning_zones'!$K$5:$K$154,"&lt;&gt;Annulé",'Planning_zones'!$G$5:$G$154,"&lt;="&amp;F$4+6,'Planning_zones'!$H$5:$H$154,"&gt;="&amp;F$4),0))</f>
        <v/>
      </c>
      <c r="G17" s="13">
        <f>IF(OR($A17="",G$4=""),"",IFERROR(COUNTIFS('Planning_zones'!$B$5:$B$154,$A17,'Planning_zones'!$K$5:$K$154,"&lt;&gt;Annulé",'Planning_zones'!$G$5:$G$154,"&lt;="&amp;G$4+6,'Planning_zones'!$H$5:$H$154,"&gt;="&amp;G$4),0))</f>
        <v/>
      </c>
      <c r="H17" s="13">
        <f>IF(OR($A17="",H$4=""),"",IFERROR(COUNTIFS('Planning_zones'!$B$5:$B$154,$A17,'Planning_zones'!$K$5:$K$154,"&lt;&gt;Annulé",'Planning_zones'!$G$5:$G$154,"&lt;="&amp;H$4+6,'Planning_zones'!$H$5:$H$154,"&gt;="&amp;H$4),0))</f>
        <v/>
      </c>
      <c r="I17" s="13">
        <f>IF(OR($A17="",I$4=""),"",IFERROR(COUNTIFS('Planning_zones'!$B$5:$B$154,$A17,'Planning_zones'!$K$5:$K$154,"&lt;&gt;Annulé",'Planning_zones'!$G$5:$G$154,"&lt;="&amp;I$4+6,'Planning_zones'!$H$5:$H$154,"&gt;="&amp;I$4),0))</f>
        <v/>
      </c>
      <c r="J17" s="13">
        <f>IF(OR($A17="",J$4=""),"",IFERROR(COUNTIFS('Planning_zones'!$B$5:$B$154,$A17,'Planning_zones'!$K$5:$K$154,"&lt;&gt;Annulé",'Planning_zones'!$G$5:$G$154,"&lt;="&amp;J$4+6,'Planning_zones'!$H$5:$H$154,"&gt;="&amp;J$4),0))</f>
        <v/>
      </c>
      <c r="K17" s="13">
        <f>IF(OR($A17="",K$4=""),"",IFERROR(COUNTIFS('Planning_zones'!$B$5:$B$154,$A17,'Planning_zones'!$K$5:$K$154,"&lt;&gt;Annulé",'Planning_zones'!$G$5:$G$154,"&lt;="&amp;K$4+6,'Planning_zones'!$H$5:$H$154,"&gt;="&amp;K$4),0))</f>
        <v/>
      </c>
      <c r="L17" s="13">
        <f>IF(OR($A17="",L$4=""),"",IFERROR(COUNTIFS('Planning_zones'!$B$5:$B$154,$A17,'Planning_zones'!$K$5:$K$154,"&lt;&gt;Annulé",'Planning_zones'!$G$5:$G$154,"&lt;="&amp;L$4+6,'Planning_zones'!$H$5:$H$154,"&gt;="&amp;L$4),0))</f>
        <v/>
      </c>
      <c r="M17" s="13">
        <f>IF(OR($A17="",M$4=""),"",IFERROR(COUNTIFS('Planning_zones'!$B$5:$B$154,$A17,'Planning_zones'!$K$5:$K$154,"&lt;&gt;Annulé",'Planning_zones'!$G$5:$G$154,"&lt;="&amp;M$4+6,'Planning_zones'!$H$5:$H$154,"&gt;="&amp;M$4),0))</f>
        <v/>
      </c>
      <c r="N17" s="13">
        <f>IF(OR($A17="",N$4=""),"",IFERROR(COUNTIFS('Planning_zones'!$B$5:$B$154,$A17,'Planning_zones'!$K$5:$K$154,"&lt;&gt;Annulé",'Planning_zones'!$G$5:$G$154,"&lt;="&amp;N$4+6,'Planning_zones'!$H$5:$H$154,"&gt;="&amp;N$4),0))</f>
        <v/>
      </c>
      <c r="O17" s="13">
        <f>IF(OR($A17="",O$4=""),"",IFERROR(COUNTIFS('Planning_zones'!$B$5:$B$154,$A17,'Planning_zones'!$K$5:$K$154,"&lt;&gt;Annulé",'Planning_zones'!$G$5:$G$154,"&lt;="&amp;O$4+6,'Planning_zones'!$H$5:$H$154,"&gt;="&amp;O$4),0))</f>
        <v/>
      </c>
      <c r="P17" s="13">
        <f>IF(OR($A17="",P$4=""),"",IFERROR(COUNTIFS('Planning_zones'!$B$5:$B$154,$A17,'Planning_zones'!$K$5:$K$154,"&lt;&gt;Annulé",'Planning_zones'!$G$5:$G$154,"&lt;="&amp;P$4+6,'Planning_zones'!$H$5:$H$154,"&gt;="&amp;P$4),0))</f>
        <v/>
      </c>
      <c r="Q17" s="13">
        <f>IF(OR($A17="",Q$4=""),"",IFERROR(COUNTIFS('Planning_zones'!$B$5:$B$154,$A17,'Planning_zones'!$K$5:$K$154,"&lt;&gt;Annulé",'Planning_zones'!$G$5:$G$154,"&lt;="&amp;Q$4+6,'Planning_zones'!$H$5:$H$154,"&gt;="&amp;Q$4),0))</f>
        <v/>
      </c>
      <c r="R17" s="13">
        <f>IF(OR($A17="",R$4=""),"",IFERROR(COUNTIFS('Planning_zones'!$B$5:$B$154,$A17,'Planning_zones'!$K$5:$K$154,"&lt;&gt;Annulé",'Planning_zones'!$G$5:$G$154,"&lt;="&amp;R$4+6,'Planning_zones'!$H$5:$H$154,"&gt;="&amp;R$4),0))</f>
        <v/>
      </c>
      <c r="S17" s="13">
        <f>IF(OR($A17="",S$4=""),"",IFERROR(COUNTIFS('Planning_zones'!$B$5:$B$154,$A17,'Planning_zones'!$K$5:$K$154,"&lt;&gt;Annulé",'Planning_zones'!$G$5:$G$154,"&lt;="&amp;S$4+6,'Planning_zones'!$H$5:$H$154,"&gt;="&amp;S$4),0))</f>
        <v/>
      </c>
      <c r="T17" s="13">
        <f>IF(OR($A17="",T$4=""),"",IFERROR(COUNTIFS('Planning_zones'!$B$5:$B$154,$A17,'Planning_zones'!$K$5:$K$154,"&lt;&gt;Annulé",'Planning_zones'!$G$5:$G$154,"&lt;="&amp;T$4+6,'Planning_zones'!$H$5:$H$154,"&gt;="&amp;T$4),0))</f>
        <v/>
      </c>
      <c r="U17" s="13">
        <f>IF(OR($A17="",U$4=""),"",IFERROR(COUNTIFS('Planning_zones'!$B$5:$B$154,$A17,'Planning_zones'!$K$5:$K$154,"&lt;&gt;Annulé",'Planning_zones'!$G$5:$G$154,"&lt;="&amp;U$4+6,'Planning_zones'!$H$5:$H$154,"&gt;="&amp;U$4),0))</f>
        <v/>
      </c>
      <c r="V17" s="13">
        <f>IF(OR($A17="",V$4=""),"",IFERROR(COUNTIFS('Planning_zones'!$B$5:$B$154,$A17,'Planning_zones'!$K$5:$K$154,"&lt;&gt;Annulé",'Planning_zones'!$G$5:$G$154,"&lt;="&amp;V$4+6,'Planning_zones'!$H$5:$H$154,"&gt;="&amp;V$4),0))</f>
        <v/>
      </c>
      <c r="W17" s="13">
        <f>IF(OR($A17="",W$4=""),"",IFERROR(COUNTIFS('Planning_zones'!$B$5:$B$154,$A17,'Planning_zones'!$K$5:$K$154,"&lt;&gt;Annulé",'Planning_zones'!$G$5:$G$154,"&lt;="&amp;W$4+6,'Planning_zones'!$H$5:$H$154,"&gt;="&amp;W$4),0))</f>
        <v/>
      </c>
      <c r="X17" s="13">
        <f>IF(OR($A17="",X$4=""),"",IFERROR(COUNTIFS('Planning_zones'!$B$5:$B$154,$A17,'Planning_zones'!$K$5:$K$154,"&lt;&gt;Annulé",'Planning_zones'!$G$5:$G$154,"&lt;="&amp;X$4+6,'Planning_zones'!$H$5:$H$154,"&gt;="&amp;X$4),0))</f>
        <v/>
      </c>
      <c r="Y17" s="13">
        <f>IF(OR($A17="",Y$4=""),"",IFERROR(COUNTIFS('Planning_zones'!$B$5:$B$154,$A17,'Planning_zones'!$K$5:$K$154,"&lt;&gt;Annulé",'Planning_zones'!$G$5:$G$154,"&lt;="&amp;Y$4+6,'Planning_zones'!$H$5:$H$154,"&gt;="&amp;Y$4),0))</f>
        <v/>
      </c>
      <c r="Z17" s="13">
        <f>IF(OR($A17="",Z$4=""),"",IFERROR(COUNTIFS('Planning_zones'!$B$5:$B$154,$A17,'Planning_zones'!$K$5:$K$154,"&lt;&gt;Annulé",'Planning_zones'!$G$5:$G$154,"&lt;="&amp;Z$4+6,'Planning_zones'!$H$5:$H$154,"&gt;="&amp;Z$4),0))</f>
        <v/>
      </c>
      <c r="AA17" s="13">
        <f>IF(OR($A17="",AA$4=""),"",IFERROR(COUNTIFS('Planning_zones'!$B$5:$B$154,$A17,'Planning_zones'!$K$5:$K$154,"&lt;&gt;Annulé",'Planning_zones'!$G$5:$G$154,"&lt;="&amp;AA$4+6,'Planning_zones'!$H$5:$H$154,"&gt;="&amp;AA$4),0))</f>
        <v/>
      </c>
      <c r="AB17" s="13">
        <f>IF(OR($A17="",AB$4=""),"",IFERROR(COUNTIFS('Planning_zones'!$B$5:$B$154,$A17,'Planning_zones'!$K$5:$K$154,"&lt;&gt;Annulé",'Planning_zones'!$G$5:$G$154,"&lt;="&amp;AB$4+6,'Planning_zones'!$H$5:$H$154,"&gt;="&amp;AB$4),0))</f>
        <v/>
      </c>
      <c r="AC17" s="13">
        <f>IF(OR($A17="",AC$4=""),"",IFERROR(COUNTIFS('Planning_zones'!$B$5:$B$154,$A17,'Planning_zones'!$K$5:$K$154,"&lt;&gt;Annulé",'Planning_zones'!$G$5:$G$154,"&lt;="&amp;AC$4+6,'Planning_zones'!$H$5:$H$154,"&gt;="&amp;AC$4),0))</f>
        <v/>
      </c>
      <c r="AD17" s="13">
        <f>IF(OR($A17="",AD$4=""),"",IFERROR(COUNTIFS('Planning_zones'!$B$5:$B$154,$A17,'Planning_zones'!$K$5:$K$154,"&lt;&gt;Annulé",'Planning_zones'!$G$5:$G$154,"&lt;="&amp;AD$4+6,'Planning_zones'!$H$5:$H$154,"&gt;="&amp;AD$4),0))</f>
        <v/>
      </c>
      <c r="AE17" s="13">
        <f>IF(OR($A17="",AE$4=""),"",IFERROR(COUNTIFS('Planning_zones'!$B$5:$B$154,$A17,'Planning_zones'!$K$5:$K$154,"&lt;&gt;Annulé",'Planning_zones'!$G$5:$G$154,"&lt;="&amp;AE$4+6,'Planning_zones'!$H$5:$H$154,"&gt;="&amp;AE$4),0))</f>
        <v/>
      </c>
      <c r="AF17" s="13">
        <f>IF(OR($A17="",AF$4=""),"",IFERROR(COUNTIFS('Planning_zones'!$B$5:$B$154,$A17,'Planning_zones'!$K$5:$K$154,"&lt;&gt;Annulé",'Planning_zones'!$G$5:$G$154,"&lt;="&amp;AF$4+6,'Planning_zones'!$H$5:$H$154,"&gt;="&amp;AF$4),0))</f>
        <v/>
      </c>
      <c r="AG17" s="13">
        <f>IF(OR($A17="",AG$4=""),"",IFERROR(COUNTIFS('Planning_zones'!$B$5:$B$154,$A17,'Planning_zones'!$K$5:$K$154,"&lt;&gt;Annulé",'Planning_zones'!$G$5:$G$154,"&lt;="&amp;AG$4+6,'Planning_zones'!$H$5:$H$154,"&gt;="&amp;AG$4),0))</f>
        <v/>
      </c>
      <c r="AH17" s="13">
        <f>IF(OR($A17="",AH$4=""),"",IFERROR(COUNTIFS('Planning_zones'!$B$5:$B$154,$A17,'Planning_zones'!$K$5:$K$154,"&lt;&gt;Annulé",'Planning_zones'!$G$5:$G$154,"&lt;="&amp;AH$4+6,'Planning_zones'!$H$5:$H$154,"&gt;="&amp;AH$4),0))</f>
        <v/>
      </c>
      <c r="AI17" s="13">
        <f>IF(OR($A17="",AI$4=""),"",IFERROR(COUNTIFS('Planning_zones'!$B$5:$B$154,$A17,'Planning_zones'!$K$5:$K$154,"&lt;&gt;Annulé",'Planning_zones'!$G$5:$G$154,"&lt;="&amp;AI$4+6,'Planning_zones'!$H$5:$H$154,"&gt;="&amp;AI$4),0))</f>
        <v/>
      </c>
      <c r="AJ17" s="13">
        <f>IF(OR($A17="",AJ$4=""),"",IFERROR(COUNTIFS('Planning_zones'!$B$5:$B$154,$A17,'Planning_zones'!$K$5:$K$154,"&lt;&gt;Annulé",'Planning_zones'!$G$5:$G$154,"&lt;="&amp;AJ$4+6,'Planning_zones'!$H$5:$H$154,"&gt;="&amp;AJ$4),0))</f>
        <v/>
      </c>
      <c r="AK17" s="13">
        <f>IF(OR($A17="",AK$4=""),"",IFERROR(COUNTIFS('Planning_zones'!$B$5:$B$154,$A17,'Planning_zones'!$K$5:$K$154,"&lt;&gt;Annulé",'Planning_zones'!$G$5:$G$154,"&lt;="&amp;AK$4+6,'Planning_zones'!$H$5:$H$154,"&gt;="&amp;AK$4),0))</f>
        <v/>
      </c>
      <c r="AL17" s="13">
        <f>IF(OR($A17="",AL$4=""),"",IFERROR(COUNTIFS('Planning_zones'!$B$5:$B$154,$A17,'Planning_zones'!$K$5:$K$154,"&lt;&gt;Annulé",'Planning_zones'!$G$5:$G$154,"&lt;="&amp;AL$4+6,'Planning_zones'!$H$5:$H$154,"&gt;="&amp;AL$4),0))</f>
        <v/>
      </c>
      <c r="AM17" s="13">
        <f>IF(OR($A17="",AM$4=""),"",IFERROR(COUNTIFS('Planning_zones'!$B$5:$B$154,$A17,'Planning_zones'!$K$5:$K$154,"&lt;&gt;Annulé",'Planning_zones'!$G$5:$G$154,"&lt;="&amp;AM$4+6,'Planning_zones'!$H$5:$H$154,"&gt;="&amp;AM$4),0))</f>
        <v/>
      </c>
      <c r="AN17" s="13">
        <f>IF(OR($A17="",AN$4=""),"",IFERROR(COUNTIFS('Planning_zones'!$B$5:$B$154,$A17,'Planning_zones'!$K$5:$K$154,"&lt;&gt;Annulé",'Planning_zones'!$G$5:$G$154,"&lt;="&amp;AN$4+6,'Planning_zones'!$H$5:$H$154,"&gt;="&amp;AN$4),0))</f>
        <v/>
      </c>
      <c r="AO17" s="13">
        <f>IF(OR($A17="",AO$4=""),"",IFERROR(COUNTIFS('Planning_zones'!$B$5:$B$154,$A17,'Planning_zones'!$K$5:$K$154,"&lt;&gt;Annulé",'Planning_zones'!$G$5:$G$154,"&lt;="&amp;AO$4+6,'Planning_zones'!$H$5:$H$154,"&gt;="&amp;AO$4),0))</f>
        <v/>
      </c>
      <c r="AP17" s="13">
        <f>IF(OR($A17="",AP$4=""),"",IFERROR(COUNTIFS('Planning_zones'!$B$5:$B$154,$A17,'Planning_zones'!$K$5:$K$154,"&lt;&gt;Annulé",'Planning_zones'!$G$5:$G$154,"&lt;="&amp;AP$4+6,'Planning_zones'!$H$5:$H$154,"&gt;="&amp;AP$4),0))</f>
        <v/>
      </c>
      <c r="AQ17" s="13">
        <f>IF(OR($A17="",AQ$4=""),"",IFERROR(COUNTIFS('Planning_zones'!$B$5:$B$154,$A17,'Planning_zones'!$K$5:$K$154,"&lt;&gt;Annulé",'Planning_zones'!$G$5:$G$154,"&lt;="&amp;AQ$4+6,'Planning_zones'!$H$5:$H$154,"&gt;="&amp;AQ$4),0))</f>
        <v/>
      </c>
      <c r="AR17" s="13">
        <f>IF(OR($A17="",AR$4=""),"",IFERROR(COUNTIFS('Planning_zones'!$B$5:$B$154,$A17,'Planning_zones'!$K$5:$K$154,"&lt;&gt;Annulé",'Planning_zones'!$G$5:$G$154,"&lt;="&amp;AR$4+6,'Planning_zones'!$H$5:$H$154,"&gt;="&amp;AR$4),0))</f>
        <v/>
      </c>
      <c r="AS17" s="13">
        <f>IF(OR($A17="",AS$4=""),"",IFERROR(COUNTIFS('Planning_zones'!$B$5:$B$154,$A17,'Planning_zones'!$K$5:$K$154,"&lt;&gt;Annulé",'Planning_zones'!$G$5:$G$154,"&lt;="&amp;AS$4+6,'Planning_zones'!$H$5:$H$154,"&gt;="&amp;AS$4),0))</f>
        <v/>
      </c>
      <c r="AT17" s="13">
        <f>IF(OR($A17="",AT$4=""),"",IFERROR(COUNTIFS('Planning_zones'!$B$5:$B$154,$A17,'Planning_zones'!$K$5:$K$154,"&lt;&gt;Annulé",'Planning_zones'!$G$5:$G$154,"&lt;="&amp;AT$4+6,'Planning_zones'!$H$5:$H$154,"&gt;="&amp;AT$4),0))</f>
        <v/>
      </c>
      <c r="AU17" s="13">
        <f>IF(OR($A17="",AU$4=""),"",IFERROR(COUNTIFS('Planning_zones'!$B$5:$B$154,$A17,'Planning_zones'!$K$5:$K$154,"&lt;&gt;Annulé",'Planning_zones'!$G$5:$G$154,"&lt;="&amp;AU$4+6,'Planning_zones'!$H$5:$H$154,"&gt;="&amp;AU$4),0))</f>
        <v/>
      </c>
      <c r="AV17" s="13">
        <f>IF(OR($A17="",AV$4=""),"",IFERROR(COUNTIFS('Planning_zones'!$B$5:$B$154,$A17,'Planning_zones'!$K$5:$K$154,"&lt;&gt;Annulé",'Planning_zones'!$G$5:$G$154,"&lt;="&amp;AV$4+6,'Planning_zones'!$H$5:$H$154,"&gt;="&amp;AV$4),0))</f>
        <v/>
      </c>
      <c r="AW17" s="13">
        <f>IF(OR($A17="",AW$4=""),"",IFERROR(COUNTIFS('Planning_zones'!$B$5:$B$154,$A17,'Planning_zones'!$K$5:$K$154,"&lt;&gt;Annulé",'Planning_zones'!$G$5:$G$154,"&lt;="&amp;AW$4+6,'Planning_zones'!$H$5:$H$154,"&gt;="&amp;AW$4),0))</f>
        <v/>
      </c>
      <c r="AX17" s="13">
        <f>IF(OR($A17="",AX$4=""),"",IFERROR(COUNTIFS('Planning_zones'!$B$5:$B$154,$A17,'Planning_zones'!$K$5:$K$154,"&lt;&gt;Annulé",'Planning_zones'!$G$5:$G$154,"&lt;="&amp;AX$4+6,'Planning_zones'!$H$5:$H$154,"&gt;="&amp;AX$4),0))</f>
        <v/>
      </c>
      <c r="AY17" s="13">
        <f>IF(OR($A17="",AY$4=""),"",IFERROR(COUNTIFS('Planning_zones'!$B$5:$B$154,$A17,'Planning_zones'!$K$5:$K$154,"&lt;&gt;Annulé",'Planning_zones'!$G$5:$G$154,"&lt;="&amp;AY$4+6,'Planning_zones'!$H$5:$H$154,"&gt;="&amp;AY$4),0))</f>
        <v/>
      </c>
      <c r="AZ17" s="13">
        <f>IF(OR($A17="",AZ$4=""),"",IFERROR(COUNTIFS('Planning_zones'!$B$5:$B$154,$A17,'Planning_zones'!$K$5:$K$154,"&lt;&gt;Annulé",'Planning_zones'!$G$5:$G$154,"&lt;="&amp;AZ$4+6,'Planning_zones'!$H$5:$H$154,"&gt;="&amp;AZ$4),0))</f>
        <v/>
      </c>
      <c r="BA17" s="13">
        <f>IF(OR($A17="",BA$4=""),"",IFERROR(COUNTIFS('Planning_zones'!$B$5:$B$154,$A17,'Planning_zones'!$K$5:$K$154,"&lt;&gt;Annulé",'Planning_zones'!$G$5:$G$154,"&lt;="&amp;BA$4+6,'Planning_zones'!$H$5:$H$154,"&gt;="&amp;BA$4),0))</f>
        <v/>
      </c>
    </row>
    <row r="18" ht="21" customHeight="1">
      <c r="A18" s="28">
        <f>IFERROR(INDEX('Paramètres'!$A$8:$A$107,MATCH(SMALL('Paramètres'!$C$8:$C$107,14),'Paramètres'!$C$8:$C$107,0)),"")</f>
        <v/>
      </c>
      <c r="B18" s="13">
        <f>IF(OR($A18="",B$4=""),"",IFERROR(COUNTIFS('Planning_zones'!$B$5:$B$154,$A18,'Planning_zones'!$K$5:$K$154,"&lt;&gt;Annulé",'Planning_zones'!$G$5:$G$154,"&lt;="&amp;B$4+6,'Planning_zones'!$H$5:$H$154,"&gt;="&amp;B$4),0))</f>
        <v/>
      </c>
      <c r="C18" s="13">
        <f>IF(OR($A18="",C$4=""),"",IFERROR(COUNTIFS('Planning_zones'!$B$5:$B$154,$A18,'Planning_zones'!$K$5:$K$154,"&lt;&gt;Annulé",'Planning_zones'!$G$5:$G$154,"&lt;="&amp;C$4+6,'Planning_zones'!$H$5:$H$154,"&gt;="&amp;C$4),0))</f>
        <v/>
      </c>
      <c r="D18" s="13">
        <f>IF(OR($A18="",D$4=""),"",IFERROR(COUNTIFS('Planning_zones'!$B$5:$B$154,$A18,'Planning_zones'!$K$5:$K$154,"&lt;&gt;Annulé",'Planning_zones'!$G$5:$G$154,"&lt;="&amp;D$4+6,'Planning_zones'!$H$5:$H$154,"&gt;="&amp;D$4),0))</f>
        <v/>
      </c>
      <c r="E18" s="13">
        <f>IF(OR($A18="",E$4=""),"",IFERROR(COUNTIFS('Planning_zones'!$B$5:$B$154,$A18,'Planning_zones'!$K$5:$K$154,"&lt;&gt;Annulé",'Planning_zones'!$G$5:$G$154,"&lt;="&amp;E$4+6,'Planning_zones'!$H$5:$H$154,"&gt;="&amp;E$4),0))</f>
        <v/>
      </c>
      <c r="F18" s="13">
        <f>IF(OR($A18="",F$4=""),"",IFERROR(COUNTIFS('Planning_zones'!$B$5:$B$154,$A18,'Planning_zones'!$K$5:$K$154,"&lt;&gt;Annulé",'Planning_zones'!$G$5:$G$154,"&lt;="&amp;F$4+6,'Planning_zones'!$H$5:$H$154,"&gt;="&amp;F$4),0))</f>
        <v/>
      </c>
      <c r="G18" s="13">
        <f>IF(OR($A18="",G$4=""),"",IFERROR(COUNTIFS('Planning_zones'!$B$5:$B$154,$A18,'Planning_zones'!$K$5:$K$154,"&lt;&gt;Annulé",'Planning_zones'!$G$5:$G$154,"&lt;="&amp;G$4+6,'Planning_zones'!$H$5:$H$154,"&gt;="&amp;G$4),0))</f>
        <v/>
      </c>
      <c r="H18" s="13">
        <f>IF(OR($A18="",H$4=""),"",IFERROR(COUNTIFS('Planning_zones'!$B$5:$B$154,$A18,'Planning_zones'!$K$5:$K$154,"&lt;&gt;Annulé",'Planning_zones'!$G$5:$G$154,"&lt;="&amp;H$4+6,'Planning_zones'!$H$5:$H$154,"&gt;="&amp;H$4),0))</f>
        <v/>
      </c>
      <c r="I18" s="13">
        <f>IF(OR($A18="",I$4=""),"",IFERROR(COUNTIFS('Planning_zones'!$B$5:$B$154,$A18,'Planning_zones'!$K$5:$K$154,"&lt;&gt;Annulé",'Planning_zones'!$G$5:$G$154,"&lt;="&amp;I$4+6,'Planning_zones'!$H$5:$H$154,"&gt;="&amp;I$4),0))</f>
        <v/>
      </c>
      <c r="J18" s="13">
        <f>IF(OR($A18="",J$4=""),"",IFERROR(COUNTIFS('Planning_zones'!$B$5:$B$154,$A18,'Planning_zones'!$K$5:$K$154,"&lt;&gt;Annulé",'Planning_zones'!$G$5:$G$154,"&lt;="&amp;J$4+6,'Planning_zones'!$H$5:$H$154,"&gt;="&amp;J$4),0))</f>
        <v/>
      </c>
      <c r="K18" s="13">
        <f>IF(OR($A18="",K$4=""),"",IFERROR(COUNTIFS('Planning_zones'!$B$5:$B$154,$A18,'Planning_zones'!$K$5:$K$154,"&lt;&gt;Annulé",'Planning_zones'!$G$5:$G$154,"&lt;="&amp;K$4+6,'Planning_zones'!$H$5:$H$154,"&gt;="&amp;K$4),0))</f>
        <v/>
      </c>
      <c r="L18" s="13">
        <f>IF(OR($A18="",L$4=""),"",IFERROR(COUNTIFS('Planning_zones'!$B$5:$B$154,$A18,'Planning_zones'!$K$5:$K$154,"&lt;&gt;Annulé",'Planning_zones'!$G$5:$G$154,"&lt;="&amp;L$4+6,'Planning_zones'!$H$5:$H$154,"&gt;="&amp;L$4),0))</f>
        <v/>
      </c>
      <c r="M18" s="13">
        <f>IF(OR($A18="",M$4=""),"",IFERROR(COUNTIFS('Planning_zones'!$B$5:$B$154,$A18,'Planning_zones'!$K$5:$K$154,"&lt;&gt;Annulé",'Planning_zones'!$G$5:$G$154,"&lt;="&amp;M$4+6,'Planning_zones'!$H$5:$H$154,"&gt;="&amp;M$4),0))</f>
        <v/>
      </c>
      <c r="N18" s="13">
        <f>IF(OR($A18="",N$4=""),"",IFERROR(COUNTIFS('Planning_zones'!$B$5:$B$154,$A18,'Planning_zones'!$K$5:$K$154,"&lt;&gt;Annulé",'Planning_zones'!$G$5:$G$154,"&lt;="&amp;N$4+6,'Planning_zones'!$H$5:$H$154,"&gt;="&amp;N$4),0))</f>
        <v/>
      </c>
      <c r="O18" s="13">
        <f>IF(OR($A18="",O$4=""),"",IFERROR(COUNTIFS('Planning_zones'!$B$5:$B$154,$A18,'Planning_zones'!$K$5:$K$154,"&lt;&gt;Annulé",'Planning_zones'!$G$5:$G$154,"&lt;="&amp;O$4+6,'Planning_zones'!$H$5:$H$154,"&gt;="&amp;O$4),0))</f>
        <v/>
      </c>
      <c r="P18" s="13">
        <f>IF(OR($A18="",P$4=""),"",IFERROR(COUNTIFS('Planning_zones'!$B$5:$B$154,$A18,'Planning_zones'!$K$5:$K$154,"&lt;&gt;Annulé",'Planning_zones'!$G$5:$G$154,"&lt;="&amp;P$4+6,'Planning_zones'!$H$5:$H$154,"&gt;="&amp;P$4),0))</f>
        <v/>
      </c>
      <c r="Q18" s="13">
        <f>IF(OR($A18="",Q$4=""),"",IFERROR(COUNTIFS('Planning_zones'!$B$5:$B$154,$A18,'Planning_zones'!$K$5:$K$154,"&lt;&gt;Annulé",'Planning_zones'!$G$5:$G$154,"&lt;="&amp;Q$4+6,'Planning_zones'!$H$5:$H$154,"&gt;="&amp;Q$4),0))</f>
        <v/>
      </c>
      <c r="R18" s="13">
        <f>IF(OR($A18="",R$4=""),"",IFERROR(COUNTIFS('Planning_zones'!$B$5:$B$154,$A18,'Planning_zones'!$K$5:$K$154,"&lt;&gt;Annulé",'Planning_zones'!$G$5:$G$154,"&lt;="&amp;R$4+6,'Planning_zones'!$H$5:$H$154,"&gt;="&amp;R$4),0))</f>
        <v/>
      </c>
      <c r="S18" s="13">
        <f>IF(OR($A18="",S$4=""),"",IFERROR(COUNTIFS('Planning_zones'!$B$5:$B$154,$A18,'Planning_zones'!$K$5:$K$154,"&lt;&gt;Annulé",'Planning_zones'!$G$5:$G$154,"&lt;="&amp;S$4+6,'Planning_zones'!$H$5:$H$154,"&gt;="&amp;S$4),0))</f>
        <v/>
      </c>
      <c r="T18" s="13">
        <f>IF(OR($A18="",T$4=""),"",IFERROR(COUNTIFS('Planning_zones'!$B$5:$B$154,$A18,'Planning_zones'!$K$5:$K$154,"&lt;&gt;Annulé",'Planning_zones'!$G$5:$G$154,"&lt;="&amp;T$4+6,'Planning_zones'!$H$5:$H$154,"&gt;="&amp;T$4),0))</f>
        <v/>
      </c>
      <c r="U18" s="13">
        <f>IF(OR($A18="",U$4=""),"",IFERROR(COUNTIFS('Planning_zones'!$B$5:$B$154,$A18,'Planning_zones'!$K$5:$K$154,"&lt;&gt;Annulé",'Planning_zones'!$G$5:$G$154,"&lt;="&amp;U$4+6,'Planning_zones'!$H$5:$H$154,"&gt;="&amp;U$4),0))</f>
        <v/>
      </c>
      <c r="V18" s="13">
        <f>IF(OR($A18="",V$4=""),"",IFERROR(COUNTIFS('Planning_zones'!$B$5:$B$154,$A18,'Planning_zones'!$K$5:$K$154,"&lt;&gt;Annulé",'Planning_zones'!$G$5:$G$154,"&lt;="&amp;V$4+6,'Planning_zones'!$H$5:$H$154,"&gt;="&amp;V$4),0))</f>
        <v/>
      </c>
      <c r="W18" s="13">
        <f>IF(OR($A18="",W$4=""),"",IFERROR(COUNTIFS('Planning_zones'!$B$5:$B$154,$A18,'Planning_zones'!$K$5:$K$154,"&lt;&gt;Annulé",'Planning_zones'!$G$5:$G$154,"&lt;="&amp;W$4+6,'Planning_zones'!$H$5:$H$154,"&gt;="&amp;W$4),0))</f>
        <v/>
      </c>
      <c r="X18" s="13">
        <f>IF(OR($A18="",X$4=""),"",IFERROR(COUNTIFS('Planning_zones'!$B$5:$B$154,$A18,'Planning_zones'!$K$5:$K$154,"&lt;&gt;Annulé",'Planning_zones'!$G$5:$G$154,"&lt;="&amp;X$4+6,'Planning_zones'!$H$5:$H$154,"&gt;="&amp;X$4),0))</f>
        <v/>
      </c>
      <c r="Y18" s="13">
        <f>IF(OR($A18="",Y$4=""),"",IFERROR(COUNTIFS('Planning_zones'!$B$5:$B$154,$A18,'Planning_zones'!$K$5:$K$154,"&lt;&gt;Annulé",'Planning_zones'!$G$5:$G$154,"&lt;="&amp;Y$4+6,'Planning_zones'!$H$5:$H$154,"&gt;="&amp;Y$4),0))</f>
        <v/>
      </c>
      <c r="Z18" s="13">
        <f>IF(OR($A18="",Z$4=""),"",IFERROR(COUNTIFS('Planning_zones'!$B$5:$B$154,$A18,'Planning_zones'!$K$5:$K$154,"&lt;&gt;Annulé",'Planning_zones'!$G$5:$G$154,"&lt;="&amp;Z$4+6,'Planning_zones'!$H$5:$H$154,"&gt;="&amp;Z$4),0))</f>
        <v/>
      </c>
      <c r="AA18" s="13">
        <f>IF(OR($A18="",AA$4=""),"",IFERROR(COUNTIFS('Planning_zones'!$B$5:$B$154,$A18,'Planning_zones'!$K$5:$K$154,"&lt;&gt;Annulé",'Planning_zones'!$G$5:$G$154,"&lt;="&amp;AA$4+6,'Planning_zones'!$H$5:$H$154,"&gt;="&amp;AA$4),0))</f>
        <v/>
      </c>
      <c r="AB18" s="13">
        <f>IF(OR($A18="",AB$4=""),"",IFERROR(COUNTIFS('Planning_zones'!$B$5:$B$154,$A18,'Planning_zones'!$K$5:$K$154,"&lt;&gt;Annulé",'Planning_zones'!$G$5:$G$154,"&lt;="&amp;AB$4+6,'Planning_zones'!$H$5:$H$154,"&gt;="&amp;AB$4),0))</f>
        <v/>
      </c>
      <c r="AC18" s="13">
        <f>IF(OR($A18="",AC$4=""),"",IFERROR(COUNTIFS('Planning_zones'!$B$5:$B$154,$A18,'Planning_zones'!$K$5:$K$154,"&lt;&gt;Annulé",'Planning_zones'!$G$5:$G$154,"&lt;="&amp;AC$4+6,'Planning_zones'!$H$5:$H$154,"&gt;="&amp;AC$4),0))</f>
        <v/>
      </c>
      <c r="AD18" s="13">
        <f>IF(OR($A18="",AD$4=""),"",IFERROR(COUNTIFS('Planning_zones'!$B$5:$B$154,$A18,'Planning_zones'!$K$5:$K$154,"&lt;&gt;Annulé",'Planning_zones'!$G$5:$G$154,"&lt;="&amp;AD$4+6,'Planning_zones'!$H$5:$H$154,"&gt;="&amp;AD$4),0))</f>
        <v/>
      </c>
      <c r="AE18" s="13">
        <f>IF(OR($A18="",AE$4=""),"",IFERROR(COUNTIFS('Planning_zones'!$B$5:$B$154,$A18,'Planning_zones'!$K$5:$K$154,"&lt;&gt;Annulé",'Planning_zones'!$G$5:$G$154,"&lt;="&amp;AE$4+6,'Planning_zones'!$H$5:$H$154,"&gt;="&amp;AE$4),0))</f>
        <v/>
      </c>
      <c r="AF18" s="13">
        <f>IF(OR($A18="",AF$4=""),"",IFERROR(COUNTIFS('Planning_zones'!$B$5:$B$154,$A18,'Planning_zones'!$K$5:$K$154,"&lt;&gt;Annulé",'Planning_zones'!$G$5:$G$154,"&lt;="&amp;AF$4+6,'Planning_zones'!$H$5:$H$154,"&gt;="&amp;AF$4),0))</f>
        <v/>
      </c>
      <c r="AG18" s="13">
        <f>IF(OR($A18="",AG$4=""),"",IFERROR(COUNTIFS('Planning_zones'!$B$5:$B$154,$A18,'Planning_zones'!$K$5:$K$154,"&lt;&gt;Annulé",'Planning_zones'!$G$5:$G$154,"&lt;="&amp;AG$4+6,'Planning_zones'!$H$5:$H$154,"&gt;="&amp;AG$4),0))</f>
        <v/>
      </c>
      <c r="AH18" s="13">
        <f>IF(OR($A18="",AH$4=""),"",IFERROR(COUNTIFS('Planning_zones'!$B$5:$B$154,$A18,'Planning_zones'!$K$5:$K$154,"&lt;&gt;Annulé",'Planning_zones'!$G$5:$G$154,"&lt;="&amp;AH$4+6,'Planning_zones'!$H$5:$H$154,"&gt;="&amp;AH$4),0))</f>
        <v/>
      </c>
      <c r="AI18" s="13">
        <f>IF(OR($A18="",AI$4=""),"",IFERROR(COUNTIFS('Planning_zones'!$B$5:$B$154,$A18,'Planning_zones'!$K$5:$K$154,"&lt;&gt;Annulé",'Planning_zones'!$G$5:$G$154,"&lt;="&amp;AI$4+6,'Planning_zones'!$H$5:$H$154,"&gt;="&amp;AI$4),0))</f>
        <v/>
      </c>
      <c r="AJ18" s="13">
        <f>IF(OR($A18="",AJ$4=""),"",IFERROR(COUNTIFS('Planning_zones'!$B$5:$B$154,$A18,'Planning_zones'!$K$5:$K$154,"&lt;&gt;Annulé",'Planning_zones'!$G$5:$G$154,"&lt;="&amp;AJ$4+6,'Planning_zones'!$H$5:$H$154,"&gt;="&amp;AJ$4),0))</f>
        <v/>
      </c>
      <c r="AK18" s="13">
        <f>IF(OR($A18="",AK$4=""),"",IFERROR(COUNTIFS('Planning_zones'!$B$5:$B$154,$A18,'Planning_zones'!$K$5:$K$154,"&lt;&gt;Annulé",'Planning_zones'!$G$5:$G$154,"&lt;="&amp;AK$4+6,'Planning_zones'!$H$5:$H$154,"&gt;="&amp;AK$4),0))</f>
        <v/>
      </c>
      <c r="AL18" s="13">
        <f>IF(OR($A18="",AL$4=""),"",IFERROR(COUNTIFS('Planning_zones'!$B$5:$B$154,$A18,'Planning_zones'!$K$5:$K$154,"&lt;&gt;Annulé",'Planning_zones'!$G$5:$G$154,"&lt;="&amp;AL$4+6,'Planning_zones'!$H$5:$H$154,"&gt;="&amp;AL$4),0))</f>
        <v/>
      </c>
      <c r="AM18" s="13">
        <f>IF(OR($A18="",AM$4=""),"",IFERROR(COUNTIFS('Planning_zones'!$B$5:$B$154,$A18,'Planning_zones'!$K$5:$K$154,"&lt;&gt;Annulé",'Planning_zones'!$G$5:$G$154,"&lt;="&amp;AM$4+6,'Planning_zones'!$H$5:$H$154,"&gt;="&amp;AM$4),0))</f>
        <v/>
      </c>
      <c r="AN18" s="13">
        <f>IF(OR($A18="",AN$4=""),"",IFERROR(COUNTIFS('Planning_zones'!$B$5:$B$154,$A18,'Planning_zones'!$K$5:$K$154,"&lt;&gt;Annulé",'Planning_zones'!$G$5:$G$154,"&lt;="&amp;AN$4+6,'Planning_zones'!$H$5:$H$154,"&gt;="&amp;AN$4),0))</f>
        <v/>
      </c>
      <c r="AO18" s="13">
        <f>IF(OR($A18="",AO$4=""),"",IFERROR(COUNTIFS('Planning_zones'!$B$5:$B$154,$A18,'Planning_zones'!$K$5:$K$154,"&lt;&gt;Annulé",'Planning_zones'!$G$5:$G$154,"&lt;="&amp;AO$4+6,'Planning_zones'!$H$5:$H$154,"&gt;="&amp;AO$4),0))</f>
        <v/>
      </c>
      <c r="AP18" s="13">
        <f>IF(OR($A18="",AP$4=""),"",IFERROR(COUNTIFS('Planning_zones'!$B$5:$B$154,$A18,'Planning_zones'!$K$5:$K$154,"&lt;&gt;Annulé",'Planning_zones'!$G$5:$G$154,"&lt;="&amp;AP$4+6,'Planning_zones'!$H$5:$H$154,"&gt;="&amp;AP$4),0))</f>
        <v/>
      </c>
      <c r="AQ18" s="13">
        <f>IF(OR($A18="",AQ$4=""),"",IFERROR(COUNTIFS('Planning_zones'!$B$5:$B$154,$A18,'Planning_zones'!$K$5:$K$154,"&lt;&gt;Annulé",'Planning_zones'!$G$5:$G$154,"&lt;="&amp;AQ$4+6,'Planning_zones'!$H$5:$H$154,"&gt;="&amp;AQ$4),0))</f>
        <v/>
      </c>
      <c r="AR18" s="13">
        <f>IF(OR($A18="",AR$4=""),"",IFERROR(COUNTIFS('Planning_zones'!$B$5:$B$154,$A18,'Planning_zones'!$K$5:$K$154,"&lt;&gt;Annulé",'Planning_zones'!$G$5:$G$154,"&lt;="&amp;AR$4+6,'Planning_zones'!$H$5:$H$154,"&gt;="&amp;AR$4),0))</f>
        <v/>
      </c>
      <c r="AS18" s="13">
        <f>IF(OR($A18="",AS$4=""),"",IFERROR(COUNTIFS('Planning_zones'!$B$5:$B$154,$A18,'Planning_zones'!$K$5:$K$154,"&lt;&gt;Annulé",'Planning_zones'!$G$5:$G$154,"&lt;="&amp;AS$4+6,'Planning_zones'!$H$5:$H$154,"&gt;="&amp;AS$4),0))</f>
        <v/>
      </c>
      <c r="AT18" s="13">
        <f>IF(OR($A18="",AT$4=""),"",IFERROR(COUNTIFS('Planning_zones'!$B$5:$B$154,$A18,'Planning_zones'!$K$5:$K$154,"&lt;&gt;Annulé",'Planning_zones'!$G$5:$G$154,"&lt;="&amp;AT$4+6,'Planning_zones'!$H$5:$H$154,"&gt;="&amp;AT$4),0))</f>
        <v/>
      </c>
      <c r="AU18" s="13">
        <f>IF(OR($A18="",AU$4=""),"",IFERROR(COUNTIFS('Planning_zones'!$B$5:$B$154,$A18,'Planning_zones'!$K$5:$K$154,"&lt;&gt;Annulé",'Planning_zones'!$G$5:$G$154,"&lt;="&amp;AU$4+6,'Planning_zones'!$H$5:$H$154,"&gt;="&amp;AU$4),0))</f>
        <v/>
      </c>
      <c r="AV18" s="13">
        <f>IF(OR($A18="",AV$4=""),"",IFERROR(COUNTIFS('Planning_zones'!$B$5:$B$154,$A18,'Planning_zones'!$K$5:$K$154,"&lt;&gt;Annulé",'Planning_zones'!$G$5:$G$154,"&lt;="&amp;AV$4+6,'Planning_zones'!$H$5:$H$154,"&gt;="&amp;AV$4),0))</f>
        <v/>
      </c>
      <c r="AW18" s="13">
        <f>IF(OR($A18="",AW$4=""),"",IFERROR(COUNTIFS('Planning_zones'!$B$5:$B$154,$A18,'Planning_zones'!$K$5:$K$154,"&lt;&gt;Annulé",'Planning_zones'!$G$5:$G$154,"&lt;="&amp;AW$4+6,'Planning_zones'!$H$5:$H$154,"&gt;="&amp;AW$4),0))</f>
        <v/>
      </c>
      <c r="AX18" s="13">
        <f>IF(OR($A18="",AX$4=""),"",IFERROR(COUNTIFS('Planning_zones'!$B$5:$B$154,$A18,'Planning_zones'!$K$5:$K$154,"&lt;&gt;Annulé",'Planning_zones'!$G$5:$G$154,"&lt;="&amp;AX$4+6,'Planning_zones'!$H$5:$H$154,"&gt;="&amp;AX$4),0))</f>
        <v/>
      </c>
      <c r="AY18" s="13">
        <f>IF(OR($A18="",AY$4=""),"",IFERROR(COUNTIFS('Planning_zones'!$B$5:$B$154,$A18,'Planning_zones'!$K$5:$K$154,"&lt;&gt;Annulé",'Planning_zones'!$G$5:$G$154,"&lt;="&amp;AY$4+6,'Planning_zones'!$H$5:$H$154,"&gt;="&amp;AY$4),0))</f>
        <v/>
      </c>
      <c r="AZ18" s="13">
        <f>IF(OR($A18="",AZ$4=""),"",IFERROR(COUNTIFS('Planning_zones'!$B$5:$B$154,$A18,'Planning_zones'!$K$5:$K$154,"&lt;&gt;Annulé",'Planning_zones'!$G$5:$G$154,"&lt;="&amp;AZ$4+6,'Planning_zones'!$H$5:$H$154,"&gt;="&amp;AZ$4),0))</f>
        <v/>
      </c>
      <c r="BA18" s="13">
        <f>IF(OR($A18="",BA$4=""),"",IFERROR(COUNTIFS('Planning_zones'!$B$5:$B$154,$A18,'Planning_zones'!$K$5:$K$154,"&lt;&gt;Annulé",'Planning_zones'!$G$5:$G$154,"&lt;="&amp;BA$4+6,'Planning_zones'!$H$5:$H$154,"&gt;="&amp;BA$4),0))</f>
        <v/>
      </c>
    </row>
    <row r="19" ht="21" customHeight="1">
      <c r="A19" s="27">
        <f>IFERROR(INDEX('Paramètres'!$A$8:$A$107,MATCH(SMALL('Paramètres'!$C$8:$C$107,15),'Paramètres'!$C$8:$C$107,0)),"")</f>
        <v/>
      </c>
      <c r="B19" s="13">
        <f>IF(OR($A19="",B$4=""),"",IFERROR(COUNTIFS('Planning_zones'!$B$5:$B$154,$A19,'Planning_zones'!$K$5:$K$154,"&lt;&gt;Annulé",'Planning_zones'!$G$5:$G$154,"&lt;="&amp;B$4+6,'Planning_zones'!$H$5:$H$154,"&gt;="&amp;B$4),0))</f>
        <v/>
      </c>
      <c r="C19" s="13">
        <f>IF(OR($A19="",C$4=""),"",IFERROR(COUNTIFS('Planning_zones'!$B$5:$B$154,$A19,'Planning_zones'!$K$5:$K$154,"&lt;&gt;Annulé",'Planning_zones'!$G$5:$G$154,"&lt;="&amp;C$4+6,'Planning_zones'!$H$5:$H$154,"&gt;="&amp;C$4),0))</f>
        <v/>
      </c>
      <c r="D19" s="13">
        <f>IF(OR($A19="",D$4=""),"",IFERROR(COUNTIFS('Planning_zones'!$B$5:$B$154,$A19,'Planning_zones'!$K$5:$K$154,"&lt;&gt;Annulé",'Planning_zones'!$G$5:$G$154,"&lt;="&amp;D$4+6,'Planning_zones'!$H$5:$H$154,"&gt;="&amp;D$4),0))</f>
        <v/>
      </c>
      <c r="E19" s="13">
        <f>IF(OR($A19="",E$4=""),"",IFERROR(COUNTIFS('Planning_zones'!$B$5:$B$154,$A19,'Planning_zones'!$K$5:$K$154,"&lt;&gt;Annulé",'Planning_zones'!$G$5:$G$154,"&lt;="&amp;E$4+6,'Planning_zones'!$H$5:$H$154,"&gt;="&amp;E$4),0))</f>
        <v/>
      </c>
      <c r="F19" s="13">
        <f>IF(OR($A19="",F$4=""),"",IFERROR(COUNTIFS('Planning_zones'!$B$5:$B$154,$A19,'Planning_zones'!$K$5:$K$154,"&lt;&gt;Annulé",'Planning_zones'!$G$5:$G$154,"&lt;="&amp;F$4+6,'Planning_zones'!$H$5:$H$154,"&gt;="&amp;F$4),0))</f>
        <v/>
      </c>
      <c r="G19" s="13">
        <f>IF(OR($A19="",G$4=""),"",IFERROR(COUNTIFS('Planning_zones'!$B$5:$B$154,$A19,'Planning_zones'!$K$5:$K$154,"&lt;&gt;Annulé",'Planning_zones'!$G$5:$G$154,"&lt;="&amp;G$4+6,'Planning_zones'!$H$5:$H$154,"&gt;="&amp;G$4),0))</f>
        <v/>
      </c>
      <c r="H19" s="13">
        <f>IF(OR($A19="",H$4=""),"",IFERROR(COUNTIFS('Planning_zones'!$B$5:$B$154,$A19,'Planning_zones'!$K$5:$K$154,"&lt;&gt;Annulé",'Planning_zones'!$G$5:$G$154,"&lt;="&amp;H$4+6,'Planning_zones'!$H$5:$H$154,"&gt;="&amp;H$4),0))</f>
        <v/>
      </c>
      <c r="I19" s="13">
        <f>IF(OR($A19="",I$4=""),"",IFERROR(COUNTIFS('Planning_zones'!$B$5:$B$154,$A19,'Planning_zones'!$K$5:$K$154,"&lt;&gt;Annulé",'Planning_zones'!$G$5:$G$154,"&lt;="&amp;I$4+6,'Planning_zones'!$H$5:$H$154,"&gt;="&amp;I$4),0))</f>
        <v/>
      </c>
      <c r="J19" s="13">
        <f>IF(OR($A19="",J$4=""),"",IFERROR(COUNTIFS('Planning_zones'!$B$5:$B$154,$A19,'Planning_zones'!$K$5:$K$154,"&lt;&gt;Annulé",'Planning_zones'!$G$5:$G$154,"&lt;="&amp;J$4+6,'Planning_zones'!$H$5:$H$154,"&gt;="&amp;J$4),0))</f>
        <v/>
      </c>
      <c r="K19" s="13">
        <f>IF(OR($A19="",K$4=""),"",IFERROR(COUNTIFS('Planning_zones'!$B$5:$B$154,$A19,'Planning_zones'!$K$5:$K$154,"&lt;&gt;Annulé",'Planning_zones'!$G$5:$G$154,"&lt;="&amp;K$4+6,'Planning_zones'!$H$5:$H$154,"&gt;="&amp;K$4),0))</f>
        <v/>
      </c>
      <c r="L19" s="13">
        <f>IF(OR($A19="",L$4=""),"",IFERROR(COUNTIFS('Planning_zones'!$B$5:$B$154,$A19,'Planning_zones'!$K$5:$K$154,"&lt;&gt;Annulé",'Planning_zones'!$G$5:$G$154,"&lt;="&amp;L$4+6,'Planning_zones'!$H$5:$H$154,"&gt;="&amp;L$4),0))</f>
        <v/>
      </c>
      <c r="M19" s="13">
        <f>IF(OR($A19="",M$4=""),"",IFERROR(COUNTIFS('Planning_zones'!$B$5:$B$154,$A19,'Planning_zones'!$K$5:$K$154,"&lt;&gt;Annulé",'Planning_zones'!$G$5:$G$154,"&lt;="&amp;M$4+6,'Planning_zones'!$H$5:$H$154,"&gt;="&amp;M$4),0))</f>
        <v/>
      </c>
      <c r="N19" s="13">
        <f>IF(OR($A19="",N$4=""),"",IFERROR(COUNTIFS('Planning_zones'!$B$5:$B$154,$A19,'Planning_zones'!$K$5:$K$154,"&lt;&gt;Annulé",'Planning_zones'!$G$5:$G$154,"&lt;="&amp;N$4+6,'Planning_zones'!$H$5:$H$154,"&gt;="&amp;N$4),0))</f>
        <v/>
      </c>
      <c r="O19" s="13">
        <f>IF(OR($A19="",O$4=""),"",IFERROR(COUNTIFS('Planning_zones'!$B$5:$B$154,$A19,'Planning_zones'!$K$5:$K$154,"&lt;&gt;Annulé",'Planning_zones'!$G$5:$G$154,"&lt;="&amp;O$4+6,'Planning_zones'!$H$5:$H$154,"&gt;="&amp;O$4),0))</f>
        <v/>
      </c>
      <c r="P19" s="13">
        <f>IF(OR($A19="",P$4=""),"",IFERROR(COUNTIFS('Planning_zones'!$B$5:$B$154,$A19,'Planning_zones'!$K$5:$K$154,"&lt;&gt;Annulé",'Planning_zones'!$G$5:$G$154,"&lt;="&amp;P$4+6,'Planning_zones'!$H$5:$H$154,"&gt;="&amp;P$4),0))</f>
        <v/>
      </c>
      <c r="Q19" s="13">
        <f>IF(OR($A19="",Q$4=""),"",IFERROR(COUNTIFS('Planning_zones'!$B$5:$B$154,$A19,'Planning_zones'!$K$5:$K$154,"&lt;&gt;Annulé",'Planning_zones'!$G$5:$G$154,"&lt;="&amp;Q$4+6,'Planning_zones'!$H$5:$H$154,"&gt;="&amp;Q$4),0))</f>
        <v/>
      </c>
      <c r="R19" s="13">
        <f>IF(OR($A19="",R$4=""),"",IFERROR(COUNTIFS('Planning_zones'!$B$5:$B$154,$A19,'Planning_zones'!$K$5:$K$154,"&lt;&gt;Annulé",'Planning_zones'!$G$5:$G$154,"&lt;="&amp;R$4+6,'Planning_zones'!$H$5:$H$154,"&gt;="&amp;R$4),0))</f>
        <v/>
      </c>
      <c r="S19" s="13">
        <f>IF(OR($A19="",S$4=""),"",IFERROR(COUNTIFS('Planning_zones'!$B$5:$B$154,$A19,'Planning_zones'!$K$5:$K$154,"&lt;&gt;Annulé",'Planning_zones'!$G$5:$G$154,"&lt;="&amp;S$4+6,'Planning_zones'!$H$5:$H$154,"&gt;="&amp;S$4),0))</f>
        <v/>
      </c>
      <c r="T19" s="13">
        <f>IF(OR($A19="",T$4=""),"",IFERROR(COUNTIFS('Planning_zones'!$B$5:$B$154,$A19,'Planning_zones'!$K$5:$K$154,"&lt;&gt;Annulé",'Planning_zones'!$G$5:$G$154,"&lt;="&amp;T$4+6,'Planning_zones'!$H$5:$H$154,"&gt;="&amp;T$4),0))</f>
        <v/>
      </c>
      <c r="U19" s="13">
        <f>IF(OR($A19="",U$4=""),"",IFERROR(COUNTIFS('Planning_zones'!$B$5:$B$154,$A19,'Planning_zones'!$K$5:$K$154,"&lt;&gt;Annulé",'Planning_zones'!$G$5:$G$154,"&lt;="&amp;U$4+6,'Planning_zones'!$H$5:$H$154,"&gt;="&amp;U$4),0))</f>
        <v/>
      </c>
      <c r="V19" s="13">
        <f>IF(OR($A19="",V$4=""),"",IFERROR(COUNTIFS('Planning_zones'!$B$5:$B$154,$A19,'Planning_zones'!$K$5:$K$154,"&lt;&gt;Annulé",'Planning_zones'!$G$5:$G$154,"&lt;="&amp;V$4+6,'Planning_zones'!$H$5:$H$154,"&gt;="&amp;V$4),0))</f>
        <v/>
      </c>
      <c r="W19" s="13">
        <f>IF(OR($A19="",W$4=""),"",IFERROR(COUNTIFS('Planning_zones'!$B$5:$B$154,$A19,'Planning_zones'!$K$5:$K$154,"&lt;&gt;Annulé",'Planning_zones'!$G$5:$G$154,"&lt;="&amp;W$4+6,'Planning_zones'!$H$5:$H$154,"&gt;="&amp;W$4),0))</f>
        <v/>
      </c>
      <c r="X19" s="13">
        <f>IF(OR($A19="",X$4=""),"",IFERROR(COUNTIFS('Planning_zones'!$B$5:$B$154,$A19,'Planning_zones'!$K$5:$K$154,"&lt;&gt;Annulé",'Planning_zones'!$G$5:$G$154,"&lt;="&amp;X$4+6,'Planning_zones'!$H$5:$H$154,"&gt;="&amp;X$4),0))</f>
        <v/>
      </c>
      <c r="Y19" s="13">
        <f>IF(OR($A19="",Y$4=""),"",IFERROR(COUNTIFS('Planning_zones'!$B$5:$B$154,$A19,'Planning_zones'!$K$5:$K$154,"&lt;&gt;Annulé",'Planning_zones'!$G$5:$G$154,"&lt;="&amp;Y$4+6,'Planning_zones'!$H$5:$H$154,"&gt;="&amp;Y$4),0))</f>
        <v/>
      </c>
      <c r="Z19" s="13">
        <f>IF(OR($A19="",Z$4=""),"",IFERROR(COUNTIFS('Planning_zones'!$B$5:$B$154,$A19,'Planning_zones'!$K$5:$K$154,"&lt;&gt;Annulé",'Planning_zones'!$G$5:$G$154,"&lt;="&amp;Z$4+6,'Planning_zones'!$H$5:$H$154,"&gt;="&amp;Z$4),0))</f>
        <v/>
      </c>
      <c r="AA19" s="13">
        <f>IF(OR($A19="",AA$4=""),"",IFERROR(COUNTIFS('Planning_zones'!$B$5:$B$154,$A19,'Planning_zones'!$K$5:$K$154,"&lt;&gt;Annulé",'Planning_zones'!$G$5:$G$154,"&lt;="&amp;AA$4+6,'Planning_zones'!$H$5:$H$154,"&gt;="&amp;AA$4),0))</f>
        <v/>
      </c>
      <c r="AB19" s="13">
        <f>IF(OR($A19="",AB$4=""),"",IFERROR(COUNTIFS('Planning_zones'!$B$5:$B$154,$A19,'Planning_zones'!$K$5:$K$154,"&lt;&gt;Annulé",'Planning_zones'!$G$5:$G$154,"&lt;="&amp;AB$4+6,'Planning_zones'!$H$5:$H$154,"&gt;="&amp;AB$4),0))</f>
        <v/>
      </c>
      <c r="AC19" s="13">
        <f>IF(OR($A19="",AC$4=""),"",IFERROR(COUNTIFS('Planning_zones'!$B$5:$B$154,$A19,'Planning_zones'!$K$5:$K$154,"&lt;&gt;Annulé",'Planning_zones'!$G$5:$G$154,"&lt;="&amp;AC$4+6,'Planning_zones'!$H$5:$H$154,"&gt;="&amp;AC$4),0))</f>
        <v/>
      </c>
      <c r="AD19" s="13">
        <f>IF(OR($A19="",AD$4=""),"",IFERROR(COUNTIFS('Planning_zones'!$B$5:$B$154,$A19,'Planning_zones'!$K$5:$K$154,"&lt;&gt;Annulé",'Planning_zones'!$G$5:$G$154,"&lt;="&amp;AD$4+6,'Planning_zones'!$H$5:$H$154,"&gt;="&amp;AD$4),0))</f>
        <v/>
      </c>
      <c r="AE19" s="13">
        <f>IF(OR($A19="",AE$4=""),"",IFERROR(COUNTIFS('Planning_zones'!$B$5:$B$154,$A19,'Planning_zones'!$K$5:$K$154,"&lt;&gt;Annulé",'Planning_zones'!$G$5:$G$154,"&lt;="&amp;AE$4+6,'Planning_zones'!$H$5:$H$154,"&gt;="&amp;AE$4),0))</f>
        <v/>
      </c>
      <c r="AF19" s="13">
        <f>IF(OR($A19="",AF$4=""),"",IFERROR(COUNTIFS('Planning_zones'!$B$5:$B$154,$A19,'Planning_zones'!$K$5:$K$154,"&lt;&gt;Annulé",'Planning_zones'!$G$5:$G$154,"&lt;="&amp;AF$4+6,'Planning_zones'!$H$5:$H$154,"&gt;="&amp;AF$4),0))</f>
        <v/>
      </c>
      <c r="AG19" s="13">
        <f>IF(OR($A19="",AG$4=""),"",IFERROR(COUNTIFS('Planning_zones'!$B$5:$B$154,$A19,'Planning_zones'!$K$5:$K$154,"&lt;&gt;Annulé",'Planning_zones'!$G$5:$G$154,"&lt;="&amp;AG$4+6,'Planning_zones'!$H$5:$H$154,"&gt;="&amp;AG$4),0))</f>
        <v/>
      </c>
      <c r="AH19" s="13">
        <f>IF(OR($A19="",AH$4=""),"",IFERROR(COUNTIFS('Planning_zones'!$B$5:$B$154,$A19,'Planning_zones'!$K$5:$K$154,"&lt;&gt;Annulé",'Planning_zones'!$G$5:$G$154,"&lt;="&amp;AH$4+6,'Planning_zones'!$H$5:$H$154,"&gt;="&amp;AH$4),0))</f>
        <v/>
      </c>
      <c r="AI19" s="13">
        <f>IF(OR($A19="",AI$4=""),"",IFERROR(COUNTIFS('Planning_zones'!$B$5:$B$154,$A19,'Planning_zones'!$K$5:$K$154,"&lt;&gt;Annulé",'Planning_zones'!$G$5:$G$154,"&lt;="&amp;AI$4+6,'Planning_zones'!$H$5:$H$154,"&gt;="&amp;AI$4),0))</f>
        <v/>
      </c>
      <c r="AJ19" s="13">
        <f>IF(OR($A19="",AJ$4=""),"",IFERROR(COUNTIFS('Planning_zones'!$B$5:$B$154,$A19,'Planning_zones'!$K$5:$K$154,"&lt;&gt;Annulé",'Planning_zones'!$G$5:$G$154,"&lt;="&amp;AJ$4+6,'Planning_zones'!$H$5:$H$154,"&gt;="&amp;AJ$4),0))</f>
        <v/>
      </c>
      <c r="AK19" s="13">
        <f>IF(OR($A19="",AK$4=""),"",IFERROR(COUNTIFS('Planning_zones'!$B$5:$B$154,$A19,'Planning_zones'!$K$5:$K$154,"&lt;&gt;Annulé",'Planning_zones'!$G$5:$G$154,"&lt;="&amp;AK$4+6,'Planning_zones'!$H$5:$H$154,"&gt;="&amp;AK$4),0))</f>
        <v/>
      </c>
      <c r="AL19" s="13">
        <f>IF(OR($A19="",AL$4=""),"",IFERROR(COUNTIFS('Planning_zones'!$B$5:$B$154,$A19,'Planning_zones'!$K$5:$K$154,"&lt;&gt;Annulé",'Planning_zones'!$G$5:$G$154,"&lt;="&amp;AL$4+6,'Planning_zones'!$H$5:$H$154,"&gt;="&amp;AL$4),0))</f>
        <v/>
      </c>
      <c r="AM19" s="13">
        <f>IF(OR($A19="",AM$4=""),"",IFERROR(COUNTIFS('Planning_zones'!$B$5:$B$154,$A19,'Planning_zones'!$K$5:$K$154,"&lt;&gt;Annulé",'Planning_zones'!$G$5:$G$154,"&lt;="&amp;AM$4+6,'Planning_zones'!$H$5:$H$154,"&gt;="&amp;AM$4),0))</f>
        <v/>
      </c>
      <c r="AN19" s="13">
        <f>IF(OR($A19="",AN$4=""),"",IFERROR(COUNTIFS('Planning_zones'!$B$5:$B$154,$A19,'Planning_zones'!$K$5:$K$154,"&lt;&gt;Annulé",'Planning_zones'!$G$5:$G$154,"&lt;="&amp;AN$4+6,'Planning_zones'!$H$5:$H$154,"&gt;="&amp;AN$4),0))</f>
        <v/>
      </c>
      <c r="AO19" s="13">
        <f>IF(OR($A19="",AO$4=""),"",IFERROR(COUNTIFS('Planning_zones'!$B$5:$B$154,$A19,'Planning_zones'!$K$5:$K$154,"&lt;&gt;Annulé",'Planning_zones'!$G$5:$G$154,"&lt;="&amp;AO$4+6,'Planning_zones'!$H$5:$H$154,"&gt;="&amp;AO$4),0))</f>
        <v/>
      </c>
      <c r="AP19" s="13">
        <f>IF(OR($A19="",AP$4=""),"",IFERROR(COUNTIFS('Planning_zones'!$B$5:$B$154,$A19,'Planning_zones'!$K$5:$K$154,"&lt;&gt;Annulé",'Planning_zones'!$G$5:$G$154,"&lt;="&amp;AP$4+6,'Planning_zones'!$H$5:$H$154,"&gt;="&amp;AP$4),0))</f>
        <v/>
      </c>
      <c r="AQ19" s="13">
        <f>IF(OR($A19="",AQ$4=""),"",IFERROR(COUNTIFS('Planning_zones'!$B$5:$B$154,$A19,'Planning_zones'!$K$5:$K$154,"&lt;&gt;Annulé",'Planning_zones'!$G$5:$G$154,"&lt;="&amp;AQ$4+6,'Planning_zones'!$H$5:$H$154,"&gt;="&amp;AQ$4),0))</f>
        <v/>
      </c>
      <c r="AR19" s="13">
        <f>IF(OR($A19="",AR$4=""),"",IFERROR(COUNTIFS('Planning_zones'!$B$5:$B$154,$A19,'Planning_zones'!$K$5:$K$154,"&lt;&gt;Annulé",'Planning_zones'!$G$5:$G$154,"&lt;="&amp;AR$4+6,'Planning_zones'!$H$5:$H$154,"&gt;="&amp;AR$4),0))</f>
        <v/>
      </c>
      <c r="AS19" s="13">
        <f>IF(OR($A19="",AS$4=""),"",IFERROR(COUNTIFS('Planning_zones'!$B$5:$B$154,$A19,'Planning_zones'!$K$5:$K$154,"&lt;&gt;Annulé",'Planning_zones'!$G$5:$G$154,"&lt;="&amp;AS$4+6,'Planning_zones'!$H$5:$H$154,"&gt;="&amp;AS$4),0))</f>
        <v/>
      </c>
      <c r="AT19" s="13">
        <f>IF(OR($A19="",AT$4=""),"",IFERROR(COUNTIFS('Planning_zones'!$B$5:$B$154,$A19,'Planning_zones'!$K$5:$K$154,"&lt;&gt;Annulé",'Planning_zones'!$G$5:$G$154,"&lt;="&amp;AT$4+6,'Planning_zones'!$H$5:$H$154,"&gt;="&amp;AT$4),0))</f>
        <v/>
      </c>
      <c r="AU19" s="13">
        <f>IF(OR($A19="",AU$4=""),"",IFERROR(COUNTIFS('Planning_zones'!$B$5:$B$154,$A19,'Planning_zones'!$K$5:$K$154,"&lt;&gt;Annulé",'Planning_zones'!$G$5:$G$154,"&lt;="&amp;AU$4+6,'Planning_zones'!$H$5:$H$154,"&gt;="&amp;AU$4),0))</f>
        <v/>
      </c>
      <c r="AV19" s="13">
        <f>IF(OR($A19="",AV$4=""),"",IFERROR(COUNTIFS('Planning_zones'!$B$5:$B$154,$A19,'Planning_zones'!$K$5:$K$154,"&lt;&gt;Annulé",'Planning_zones'!$G$5:$G$154,"&lt;="&amp;AV$4+6,'Planning_zones'!$H$5:$H$154,"&gt;="&amp;AV$4),0))</f>
        <v/>
      </c>
      <c r="AW19" s="13">
        <f>IF(OR($A19="",AW$4=""),"",IFERROR(COUNTIFS('Planning_zones'!$B$5:$B$154,$A19,'Planning_zones'!$K$5:$K$154,"&lt;&gt;Annulé",'Planning_zones'!$G$5:$G$154,"&lt;="&amp;AW$4+6,'Planning_zones'!$H$5:$H$154,"&gt;="&amp;AW$4),0))</f>
        <v/>
      </c>
      <c r="AX19" s="13">
        <f>IF(OR($A19="",AX$4=""),"",IFERROR(COUNTIFS('Planning_zones'!$B$5:$B$154,$A19,'Planning_zones'!$K$5:$K$154,"&lt;&gt;Annulé",'Planning_zones'!$G$5:$G$154,"&lt;="&amp;AX$4+6,'Planning_zones'!$H$5:$H$154,"&gt;="&amp;AX$4),0))</f>
        <v/>
      </c>
      <c r="AY19" s="13">
        <f>IF(OR($A19="",AY$4=""),"",IFERROR(COUNTIFS('Planning_zones'!$B$5:$B$154,$A19,'Planning_zones'!$K$5:$K$154,"&lt;&gt;Annulé",'Planning_zones'!$G$5:$G$154,"&lt;="&amp;AY$4+6,'Planning_zones'!$H$5:$H$154,"&gt;="&amp;AY$4),0))</f>
        <v/>
      </c>
      <c r="AZ19" s="13">
        <f>IF(OR($A19="",AZ$4=""),"",IFERROR(COUNTIFS('Planning_zones'!$B$5:$B$154,$A19,'Planning_zones'!$K$5:$K$154,"&lt;&gt;Annulé",'Planning_zones'!$G$5:$G$154,"&lt;="&amp;AZ$4+6,'Planning_zones'!$H$5:$H$154,"&gt;="&amp;AZ$4),0))</f>
        <v/>
      </c>
      <c r="BA19" s="13">
        <f>IF(OR($A19="",BA$4=""),"",IFERROR(COUNTIFS('Planning_zones'!$B$5:$B$154,$A19,'Planning_zones'!$K$5:$K$154,"&lt;&gt;Annulé",'Planning_zones'!$G$5:$G$154,"&lt;="&amp;BA$4+6,'Planning_zones'!$H$5:$H$154,"&gt;="&amp;BA$4),0))</f>
        <v/>
      </c>
    </row>
    <row r="20" ht="21" customHeight="1">
      <c r="A20" s="28">
        <f>IFERROR(INDEX('Paramètres'!$A$8:$A$107,MATCH(SMALL('Paramètres'!$C$8:$C$107,16),'Paramètres'!$C$8:$C$107,0)),"")</f>
        <v/>
      </c>
      <c r="B20" s="13">
        <f>IF(OR($A20="",B$4=""),"",IFERROR(COUNTIFS('Planning_zones'!$B$5:$B$154,$A20,'Planning_zones'!$K$5:$K$154,"&lt;&gt;Annulé",'Planning_zones'!$G$5:$G$154,"&lt;="&amp;B$4+6,'Planning_zones'!$H$5:$H$154,"&gt;="&amp;B$4),0))</f>
        <v/>
      </c>
      <c r="C20" s="13">
        <f>IF(OR($A20="",C$4=""),"",IFERROR(COUNTIFS('Planning_zones'!$B$5:$B$154,$A20,'Planning_zones'!$K$5:$K$154,"&lt;&gt;Annulé",'Planning_zones'!$G$5:$G$154,"&lt;="&amp;C$4+6,'Planning_zones'!$H$5:$H$154,"&gt;="&amp;C$4),0))</f>
        <v/>
      </c>
      <c r="D20" s="13">
        <f>IF(OR($A20="",D$4=""),"",IFERROR(COUNTIFS('Planning_zones'!$B$5:$B$154,$A20,'Planning_zones'!$K$5:$K$154,"&lt;&gt;Annulé",'Planning_zones'!$G$5:$G$154,"&lt;="&amp;D$4+6,'Planning_zones'!$H$5:$H$154,"&gt;="&amp;D$4),0))</f>
        <v/>
      </c>
      <c r="E20" s="13">
        <f>IF(OR($A20="",E$4=""),"",IFERROR(COUNTIFS('Planning_zones'!$B$5:$B$154,$A20,'Planning_zones'!$K$5:$K$154,"&lt;&gt;Annulé",'Planning_zones'!$G$5:$G$154,"&lt;="&amp;E$4+6,'Planning_zones'!$H$5:$H$154,"&gt;="&amp;E$4),0))</f>
        <v/>
      </c>
      <c r="F20" s="13">
        <f>IF(OR($A20="",F$4=""),"",IFERROR(COUNTIFS('Planning_zones'!$B$5:$B$154,$A20,'Planning_zones'!$K$5:$K$154,"&lt;&gt;Annulé",'Planning_zones'!$G$5:$G$154,"&lt;="&amp;F$4+6,'Planning_zones'!$H$5:$H$154,"&gt;="&amp;F$4),0))</f>
        <v/>
      </c>
      <c r="G20" s="13">
        <f>IF(OR($A20="",G$4=""),"",IFERROR(COUNTIFS('Planning_zones'!$B$5:$B$154,$A20,'Planning_zones'!$K$5:$K$154,"&lt;&gt;Annulé",'Planning_zones'!$G$5:$G$154,"&lt;="&amp;G$4+6,'Planning_zones'!$H$5:$H$154,"&gt;="&amp;G$4),0))</f>
        <v/>
      </c>
      <c r="H20" s="13">
        <f>IF(OR($A20="",H$4=""),"",IFERROR(COUNTIFS('Planning_zones'!$B$5:$B$154,$A20,'Planning_zones'!$K$5:$K$154,"&lt;&gt;Annulé",'Planning_zones'!$G$5:$G$154,"&lt;="&amp;H$4+6,'Planning_zones'!$H$5:$H$154,"&gt;="&amp;H$4),0))</f>
        <v/>
      </c>
      <c r="I20" s="13">
        <f>IF(OR($A20="",I$4=""),"",IFERROR(COUNTIFS('Planning_zones'!$B$5:$B$154,$A20,'Planning_zones'!$K$5:$K$154,"&lt;&gt;Annulé",'Planning_zones'!$G$5:$G$154,"&lt;="&amp;I$4+6,'Planning_zones'!$H$5:$H$154,"&gt;="&amp;I$4),0))</f>
        <v/>
      </c>
      <c r="J20" s="13">
        <f>IF(OR($A20="",J$4=""),"",IFERROR(COUNTIFS('Planning_zones'!$B$5:$B$154,$A20,'Planning_zones'!$K$5:$K$154,"&lt;&gt;Annulé",'Planning_zones'!$G$5:$G$154,"&lt;="&amp;J$4+6,'Planning_zones'!$H$5:$H$154,"&gt;="&amp;J$4),0))</f>
        <v/>
      </c>
      <c r="K20" s="13">
        <f>IF(OR($A20="",K$4=""),"",IFERROR(COUNTIFS('Planning_zones'!$B$5:$B$154,$A20,'Planning_zones'!$K$5:$K$154,"&lt;&gt;Annulé",'Planning_zones'!$G$5:$G$154,"&lt;="&amp;K$4+6,'Planning_zones'!$H$5:$H$154,"&gt;="&amp;K$4),0))</f>
        <v/>
      </c>
      <c r="L20" s="13">
        <f>IF(OR($A20="",L$4=""),"",IFERROR(COUNTIFS('Planning_zones'!$B$5:$B$154,$A20,'Planning_zones'!$K$5:$K$154,"&lt;&gt;Annulé",'Planning_zones'!$G$5:$G$154,"&lt;="&amp;L$4+6,'Planning_zones'!$H$5:$H$154,"&gt;="&amp;L$4),0))</f>
        <v/>
      </c>
      <c r="M20" s="13">
        <f>IF(OR($A20="",M$4=""),"",IFERROR(COUNTIFS('Planning_zones'!$B$5:$B$154,$A20,'Planning_zones'!$K$5:$K$154,"&lt;&gt;Annulé",'Planning_zones'!$G$5:$G$154,"&lt;="&amp;M$4+6,'Planning_zones'!$H$5:$H$154,"&gt;="&amp;M$4),0))</f>
        <v/>
      </c>
      <c r="N20" s="13">
        <f>IF(OR($A20="",N$4=""),"",IFERROR(COUNTIFS('Planning_zones'!$B$5:$B$154,$A20,'Planning_zones'!$K$5:$K$154,"&lt;&gt;Annulé",'Planning_zones'!$G$5:$G$154,"&lt;="&amp;N$4+6,'Planning_zones'!$H$5:$H$154,"&gt;="&amp;N$4),0))</f>
        <v/>
      </c>
      <c r="O20" s="13">
        <f>IF(OR($A20="",O$4=""),"",IFERROR(COUNTIFS('Planning_zones'!$B$5:$B$154,$A20,'Planning_zones'!$K$5:$K$154,"&lt;&gt;Annulé",'Planning_zones'!$G$5:$G$154,"&lt;="&amp;O$4+6,'Planning_zones'!$H$5:$H$154,"&gt;="&amp;O$4),0))</f>
        <v/>
      </c>
      <c r="P20" s="13">
        <f>IF(OR($A20="",P$4=""),"",IFERROR(COUNTIFS('Planning_zones'!$B$5:$B$154,$A20,'Planning_zones'!$K$5:$K$154,"&lt;&gt;Annulé",'Planning_zones'!$G$5:$G$154,"&lt;="&amp;P$4+6,'Planning_zones'!$H$5:$H$154,"&gt;="&amp;P$4),0))</f>
        <v/>
      </c>
      <c r="Q20" s="13">
        <f>IF(OR($A20="",Q$4=""),"",IFERROR(COUNTIFS('Planning_zones'!$B$5:$B$154,$A20,'Planning_zones'!$K$5:$K$154,"&lt;&gt;Annulé",'Planning_zones'!$G$5:$G$154,"&lt;="&amp;Q$4+6,'Planning_zones'!$H$5:$H$154,"&gt;="&amp;Q$4),0))</f>
        <v/>
      </c>
      <c r="R20" s="13">
        <f>IF(OR($A20="",R$4=""),"",IFERROR(COUNTIFS('Planning_zones'!$B$5:$B$154,$A20,'Planning_zones'!$K$5:$K$154,"&lt;&gt;Annulé",'Planning_zones'!$G$5:$G$154,"&lt;="&amp;R$4+6,'Planning_zones'!$H$5:$H$154,"&gt;="&amp;R$4),0))</f>
        <v/>
      </c>
      <c r="S20" s="13">
        <f>IF(OR($A20="",S$4=""),"",IFERROR(COUNTIFS('Planning_zones'!$B$5:$B$154,$A20,'Planning_zones'!$K$5:$K$154,"&lt;&gt;Annulé",'Planning_zones'!$G$5:$G$154,"&lt;="&amp;S$4+6,'Planning_zones'!$H$5:$H$154,"&gt;="&amp;S$4),0))</f>
        <v/>
      </c>
      <c r="T20" s="13">
        <f>IF(OR($A20="",T$4=""),"",IFERROR(COUNTIFS('Planning_zones'!$B$5:$B$154,$A20,'Planning_zones'!$K$5:$K$154,"&lt;&gt;Annulé",'Planning_zones'!$G$5:$G$154,"&lt;="&amp;T$4+6,'Planning_zones'!$H$5:$H$154,"&gt;="&amp;T$4),0))</f>
        <v/>
      </c>
      <c r="U20" s="13">
        <f>IF(OR($A20="",U$4=""),"",IFERROR(COUNTIFS('Planning_zones'!$B$5:$B$154,$A20,'Planning_zones'!$K$5:$K$154,"&lt;&gt;Annulé",'Planning_zones'!$G$5:$G$154,"&lt;="&amp;U$4+6,'Planning_zones'!$H$5:$H$154,"&gt;="&amp;U$4),0))</f>
        <v/>
      </c>
      <c r="V20" s="13">
        <f>IF(OR($A20="",V$4=""),"",IFERROR(COUNTIFS('Planning_zones'!$B$5:$B$154,$A20,'Planning_zones'!$K$5:$K$154,"&lt;&gt;Annulé",'Planning_zones'!$G$5:$G$154,"&lt;="&amp;V$4+6,'Planning_zones'!$H$5:$H$154,"&gt;="&amp;V$4),0))</f>
        <v/>
      </c>
      <c r="W20" s="13">
        <f>IF(OR($A20="",W$4=""),"",IFERROR(COUNTIFS('Planning_zones'!$B$5:$B$154,$A20,'Planning_zones'!$K$5:$K$154,"&lt;&gt;Annulé",'Planning_zones'!$G$5:$G$154,"&lt;="&amp;W$4+6,'Planning_zones'!$H$5:$H$154,"&gt;="&amp;W$4),0))</f>
        <v/>
      </c>
      <c r="X20" s="13">
        <f>IF(OR($A20="",X$4=""),"",IFERROR(COUNTIFS('Planning_zones'!$B$5:$B$154,$A20,'Planning_zones'!$K$5:$K$154,"&lt;&gt;Annulé",'Planning_zones'!$G$5:$G$154,"&lt;="&amp;X$4+6,'Planning_zones'!$H$5:$H$154,"&gt;="&amp;X$4),0))</f>
        <v/>
      </c>
      <c r="Y20" s="13">
        <f>IF(OR($A20="",Y$4=""),"",IFERROR(COUNTIFS('Planning_zones'!$B$5:$B$154,$A20,'Planning_zones'!$K$5:$K$154,"&lt;&gt;Annulé",'Planning_zones'!$G$5:$G$154,"&lt;="&amp;Y$4+6,'Planning_zones'!$H$5:$H$154,"&gt;="&amp;Y$4),0))</f>
        <v/>
      </c>
      <c r="Z20" s="13">
        <f>IF(OR($A20="",Z$4=""),"",IFERROR(COUNTIFS('Planning_zones'!$B$5:$B$154,$A20,'Planning_zones'!$K$5:$K$154,"&lt;&gt;Annulé",'Planning_zones'!$G$5:$G$154,"&lt;="&amp;Z$4+6,'Planning_zones'!$H$5:$H$154,"&gt;="&amp;Z$4),0))</f>
        <v/>
      </c>
      <c r="AA20" s="13">
        <f>IF(OR($A20="",AA$4=""),"",IFERROR(COUNTIFS('Planning_zones'!$B$5:$B$154,$A20,'Planning_zones'!$K$5:$K$154,"&lt;&gt;Annulé",'Planning_zones'!$G$5:$G$154,"&lt;="&amp;AA$4+6,'Planning_zones'!$H$5:$H$154,"&gt;="&amp;AA$4),0))</f>
        <v/>
      </c>
      <c r="AB20" s="13">
        <f>IF(OR($A20="",AB$4=""),"",IFERROR(COUNTIFS('Planning_zones'!$B$5:$B$154,$A20,'Planning_zones'!$K$5:$K$154,"&lt;&gt;Annulé",'Planning_zones'!$G$5:$G$154,"&lt;="&amp;AB$4+6,'Planning_zones'!$H$5:$H$154,"&gt;="&amp;AB$4),0))</f>
        <v/>
      </c>
      <c r="AC20" s="13">
        <f>IF(OR($A20="",AC$4=""),"",IFERROR(COUNTIFS('Planning_zones'!$B$5:$B$154,$A20,'Planning_zones'!$K$5:$K$154,"&lt;&gt;Annulé",'Planning_zones'!$G$5:$G$154,"&lt;="&amp;AC$4+6,'Planning_zones'!$H$5:$H$154,"&gt;="&amp;AC$4),0))</f>
        <v/>
      </c>
      <c r="AD20" s="13">
        <f>IF(OR($A20="",AD$4=""),"",IFERROR(COUNTIFS('Planning_zones'!$B$5:$B$154,$A20,'Planning_zones'!$K$5:$K$154,"&lt;&gt;Annulé",'Planning_zones'!$G$5:$G$154,"&lt;="&amp;AD$4+6,'Planning_zones'!$H$5:$H$154,"&gt;="&amp;AD$4),0))</f>
        <v/>
      </c>
      <c r="AE20" s="13">
        <f>IF(OR($A20="",AE$4=""),"",IFERROR(COUNTIFS('Planning_zones'!$B$5:$B$154,$A20,'Planning_zones'!$K$5:$K$154,"&lt;&gt;Annulé",'Planning_zones'!$G$5:$G$154,"&lt;="&amp;AE$4+6,'Planning_zones'!$H$5:$H$154,"&gt;="&amp;AE$4),0))</f>
        <v/>
      </c>
      <c r="AF20" s="13">
        <f>IF(OR($A20="",AF$4=""),"",IFERROR(COUNTIFS('Planning_zones'!$B$5:$B$154,$A20,'Planning_zones'!$K$5:$K$154,"&lt;&gt;Annulé",'Planning_zones'!$G$5:$G$154,"&lt;="&amp;AF$4+6,'Planning_zones'!$H$5:$H$154,"&gt;="&amp;AF$4),0))</f>
        <v/>
      </c>
      <c r="AG20" s="13">
        <f>IF(OR($A20="",AG$4=""),"",IFERROR(COUNTIFS('Planning_zones'!$B$5:$B$154,$A20,'Planning_zones'!$K$5:$K$154,"&lt;&gt;Annulé",'Planning_zones'!$G$5:$G$154,"&lt;="&amp;AG$4+6,'Planning_zones'!$H$5:$H$154,"&gt;="&amp;AG$4),0))</f>
        <v/>
      </c>
      <c r="AH20" s="13">
        <f>IF(OR($A20="",AH$4=""),"",IFERROR(COUNTIFS('Planning_zones'!$B$5:$B$154,$A20,'Planning_zones'!$K$5:$K$154,"&lt;&gt;Annulé",'Planning_zones'!$G$5:$G$154,"&lt;="&amp;AH$4+6,'Planning_zones'!$H$5:$H$154,"&gt;="&amp;AH$4),0))</f>
        <v/>
      </c>
      <c r="AI20" s="13">
        <f>IF(OR($A20="",AI$4=""),"",IFERROR(COUNTIFS('Planning_zones'!$B$5:$B$154,$A20,'Planning_zones'!$K$5:$K$154,"&lt;&gt;Annulé",'Planning_zones'!$G$5:$G$154,"&lt;="&amp;AI$4+6,'Planning_zones'!$H$5:$H$154,"&gt;="&amp;AI$4),0))</f>
        <v/>
      </c>
      <c r="AJ20" s="13">
        <f>IF(OR($A20="",AJ$4=""),"",IFERROR(COUNTIFS('Planning_zones'!$B$5:$B$154,$A20,'Planning_zones'!$K$5:$K$154,"&lt;&gt;Annulé",'Planning_zones'!$G$5:$G$154,"&lt;="&amp;AJ$4+6,'Planning_zones'!$H$5:$H$154,"&gt;="&amp;AJ$4),0))</f>
        <v/>
      </c>
      <c r="AK20" s="13">
        <f>IF(OR($A20="",AK$4=""),"",IFERROR(COUNTIFS('Planning_zones'!$B$5:$B$154,$A20,'Planning_zones'!$K$5:$K$154,"&lt;&gt;Annulé",'Planning_zones'!$G$5:$G$154,"&lt;="&amp;AK$4+6,'Planning_zones'!$H$5:$H$154,"&gt;="&amp;AK$4),0))</f>
        <v/>
      </c>
      <c r="AL20" s="13">
        <f>IF(OR($A20="",AL$4=""),"",IFERROR(COUNTIFS('Planning_zones'!$B$5:$B$154,$A20,'Planning_zones'!$K$5:$K$154,"&lt;&gt;Annulé",'Planning_zones'!$G$5:$G$154,"&lt;="&amp;AL$4+6,'Planning_zones'!$H$5:$H$154,"&gt;="&amp;AL$4),0))</f>
        <v/>
      </c>
      <c r="AM20" s="13">
        <f>IF(OR($A20="",AM$4=""),"",IFERROR(COUNTIFS('Planning_zones'!$B$5:$B$154,$A20,'Planning_zones'!$K$5:$K$154,"&lt;&gt;Annulé",'Planning_zones'!$G$5:$G$154,"&lt;="&amp;AM$4+6,'Planning_zones'!$H$5:$H$154,"&gt;="&amp;AM$4),0))</f>
        <v/>
      </c>
      <c r="AN20" s="13">
        <f>IF(OR($A20="",AN$4=""),"",IFERROR(COUNTIFS('Planning_zones'!$B$5:$B$154,$A20,'Planning_zones'!$K$5:$K$154,"&lt;&gt;Annulé",'Planning_zones'!$G$5:$G$154,"&lt;="&amp;AN$4+6,'Planning_zones'!$H$5:$H$154,"&gt;="&amp;AN$4),0))</f>
        <v/>
      </c>
      <c r="AO20" s="13">
        <f>IF(OR($A20="",AO$4=""),"",IFERROR(COUNTIFS('Planning_zones'!$B$5:$B$154,$A20,'Planning_zones'!$K$5:$K$154,"&lt;&gt;Annulé",'Planning_zones'!$G$5:$G$154,"&lt;="&amp;AO$4+6,'Planning_zones'!$H$5:$H$154,"&gt;="&amp;AO$4),0))</f>
        <v/>
      </c>
      <c r="AP20" s="13">
        <f>IF(OR($A20="",AP$4=""),"",IFERROR(COUNTIFS('Planning_zones'!$B$5:$B$154,$A20,'Planning_zones'!$K$5:$K$154,"&lt;&gt;Annulé",'Planning_zones'!$G$5:$G$154,"&lt;="&amp;AP$4+6,'Planning_zones'!$H$5:$H$154,"&gt;="&amp;AP$4),0))</f>
        <v/>
      </c>
      <c r="AQ20" s="13">
        <f>IF(OR($A20="",AQ$4=""),"",IFERROR(COUNTIFS('Planning_zones'!$B$5:$B$154,$A20,'Planning_zones'!$K$5:$K$154,"&lt;&gt;Annulé",'Planning_zones'!$G$5:$G$154,"&lt;="&amp;AQ$4+6,'Planning_zones'!$H$5:$H$154,"&gt;="&amp;AQ$4),0))</f>
        <v/>
      </c>
      <c r="AR20" s="13">
        <f>IF(OR($A20="",AR$4=""),"",IFERROR(COUNTIFS('Planning_zones'!$B$5:$B$154,$A20,'Planning_zones'!$K$5:$K$154,"&lt;&gt;Annulé",'Planning_zones'!$G$5:$G$154,"&lt;="&amp;AR$4+6,'Planning_zones'!$H$5:$H$154,"&gt;="&amp;AR$4),0))</f>
        <v/>
      </c>
      <c r="AS20" s="13">
        <f>IF(OR($A20="",AS$4=""),"",IFERROR(COUNTIFS('Planning_zones'!$B$5:$B$154,$A20,'Planning_zones'!$K$5:$K$154,"&lt;&gt;Annulé",'Planning_zones'!$G$5:$G$154,"&lt;="&amp;AS$4+6,'Planning_zones'!$H$5:$H$154,"&gt;="&amp;AS$4),0))</f>
        <v/>
      </c>
      <c r="AT20" s="13">
        <f>IF(OR($A20="",AT$4=""),"",IFERROR(COUNTIFS('Planning_zones'!$B$5:$B$154,$A20,'Planning_zones'!$K$5:$K$154,"&lt;&gt;Annulé",'Planning_zones'!$G$5:$G$154,"&lt;="&amp;AT$4+6,'Planning_zones'!$H$5:$H$154,"&gt;="&amp;AT$4),0))</f>
        <v/>
      </c>
      <c r="AU20" s="13">
        <f>IF(OR($A20="",AU$4=""),"",IFERROR(COUNTIFS('Planning_zones'!$B$5:$B$154,$A20,'Planning_zones'!$K$5:$K$154,"&lt;&gt;Annulé",'Planning_zones'!$G$5:$G$154,"&lt;="&amp;AU$4+6,'Planning_zones'!$H$5:$H$154,"&gt;="&amp;AU$4),0))</f>
        <v/>
      </c>
      <c r="AV20" s="13">
        <f>IF(OR($A20="",AV$4=""),"",IFERROR(COUNTIFS('Planning_zones'!$B$5:$B$154,$A20,'Planning_zones'!$K$5:$K$154,"&lt;&gt;Annulé",'Planning_zones'!$G$5:$G$154,"&lt;="&amp;AV$4+6,'Planning_zones'!$H$5:$H$154,"&gt;="&amp;AV$4),0))</f>
        <v/>
      </c>
      <c r="AW20" s="13">
        <f>IF(OR($A20="",AW$4=""),"",IFERROR(COUNTIFS('Planning_zones'!$B$5:$B$154,$A20,'Planning_zones'!$K$5:$K$154,"&lt;&gt;Annulé",'Planning_zones'!$G$5:$G$154,"&lt;="&amp;AW$4+6,'Planning_zones'!$H$5:$H$154,"&gt;="&amp;AW$4),0))</f>
        <v/>
      </c>
      <c r="AX20" s="13">
        <f>IF(OR($A20="",AX$4=""),"",IFERROR(COUNTIFS('Planning_zones'!$B$5:$B$154,$A20,'Planning_zones'!$K$5:$K$154,"&lt;&gt;Annulé",'Planning_zones'!$G$5:$G$154,"&lt;="&amp;AX$4+6,'Planning_zones'!$H$5:$H$154,"&gt;="&amp;AX$4),0))</f>
        <v/>
      </c>
      <c r="AY20" s="13">
        <f>IF(OR($A20="",AY$4=""),"",IFERROR(COUNTIFS('Planning_zones'!$B$5:$B$154,$A20,'Planning_zones'!$K$5:$K$154,"&lt;&gt;Annulé",'Planning_zones'!$G$5:$G$154,"&lt;="&amp;AY$4+6,'Planning_zones'!$H$5:$H$154,"&gt;="&amp;AY$4),0))</f>
        <v/>
      </c>
      <c r="AZ20" s="13">
        <f>IF(OR($A20="",AZ$4=""),"",IFERROR(COUNTIFS('Planning_zones'!$B$5:$B$154,$A20,'Planning_zones'!$K$5:$K$154,"&lt;&gt;Annulé",'Planning_zones'!$G$5:$G$154,"&lt;="&amp;AZ$4+6,'Planning_zones'!$H$5:$H$154,"&gt;="&amp;AZ$4),0))</f>
        <v/>
      </c>
      <c r="BA20" s="13">
        <f>IF(OR($A20="",BA$4=""),"",IFERROR(COUNTIFS('Planning_zones'!$B$5:$B$154,$A20,'Planning_zones'!$K$5:$K$154,"&lt;&gt;Annulé",'Planning_zones'!$G$5:$G$154,"&lt;="&amp;BA$4+6,'Planning_zones'!$H$5:$H$154,"&gt;="&amp;BA$4),0))</f>
        <v/>
      </c>
    </row>
    <row r="21" ht="21" customHeight="1">
      <c r="A21" s="27">
        <f>IFERROR(INDEX('Paramètres'!$A$8:$A$107,MATCH(SMALL('Paramètres'!$C$8:$C$107,17),'Paramètres'!$C$8:$C$107,0)),"")</f>
        <v/>
      </c>
      <c r="B21" s="13">
        <f>IF(OR($A21="",B$4=""),"",IFERROR(COUNTIFS('Planning_zones'!$B$5:$B$154,$A21,'Planning_zones'!$K$5:$K$154,"&lt;&gt;Annulé",'Planning_zones'!$G$5:$G$154,"&lt;="&amp;B$4+6,'Planning_zones'!$H$5:$H$154,"&gt;="&amp;B$4),0))</f>
        <v/>
      </c>
      <c r="C21" s="13">
        <f>IF(OR($A21="",C$4=""),"",IFERROR(COUNTIFS('Planning_zones'!$B$5:$B$154,$A21,'Planning_zones'!$K$5:$K$154,"&lt;&gt;Annulé",'Planning_zones'!$G$5:$G$154,"&lt;="&amp;C$4+6,'Planning_zones'!$H$5:$H$154,"&gt;="&amp;C$4),0))</f>
        <v/>
      </c>
      <c r="D21" s="13">
        <f>IF(OR($A21="",D$4=""),"",IFERROR(COUNTIFS('Planning_zones'!$B$5:$B$154,$A21,'Planning_zones'!$K$5:$K$154,"&lt;&gt;Annulé",'Planning_zones'!$G$5:$G$154,"&lt;="&amp;D$4+6,'Planning_zones'!$H$5:$H$154,"&gt;="&amp;D$4),0))</f>
        <v/>
      </c>
      <c r="E21" s="13">
        <f>IF(OR($A21="",E$4=""),"",IFERROR(COUNTIFS('Planning_zones'!$B$5:$B$154,$A21,'Planning_zones'!$K$5:$K$154,"&lt;&gt;Annulé",'Planning_zones'!$G$5:$G$154,"&lt;="&amp;E$4+6,'Planning_zones'!$H$5:$H$154,"&gt;="&amp;E$4),0))</f>
        <v/>
      </c>
      <c r="F21" s="13">
        <f>IF(OR($A21="",F$4=""),"",IFERROR(COUNTIFS('Planning_zones'!$B$5:$B$154,$A21,'Planning_zones'!$K$5:$K$154,"&lt;&gt;Annulé",'Planning_zones'!$G$5:$G$154,"&lt;="&amp;F$4+6,'Planning_zones'!$H$5:$H$154,"&gt;="&amp;F$4),0))</f>
        <v/>
      </c>
      <c r="G21" s="13">
        <f>IF(OR($A21="",G$4=""),"",IFERROR(COUNTIFS('Planning_zones'!$B$5:$B$154,$A21,'Planning_zones'!$K$5:$K$154,"&lt;&gt;Annulé",'Planning_zones'!$G$5:$G$154,"&lt;="&amp;G$4+6,'Planning_zones'!$H$5:$H$154,"&gt;="&amp;G$4),0))</f>
        <v/>
      </c>
      <c r="H21" s="13">
        <f>IF(OR($A21="",H$4=""),"",IFERROR(COUNTIFS('Planning_zones'!$B$5:$B$154,$A21,'Planning_zones'!$K$5:$K$154,"&lt;&gt;Annulé",'Planning_zones'!$G$5:$G$154,"&lt;="&amp;H$4+6,'Planning_zones'!$H$5:$H$154,"&gt;="&amp;H$4),0))</f>
        <v/>
      </c>
      <c r="I21" s="13">
        <f>IF(OR($A21="",I$4=""),"",IFERROR(COUNTIFS('Planning_zones'!$B$5:$B$154,$A21,'Planning_zones'!$K$5:$K$154,"&lt;&gt;Annulé",'Planning_zones'!$G$5:$G$154,"&lt;="&amp;I$4+6,'Planning_zones'!$H$5:$H$154,"&gt;="&amp;I$4),0))</f>
        <v/>
      </c>
      <c r="J21" s="13">
        <f>IF(OR($A21="",J$4=""),"",IFERROR(COUNTIFS('Planning_zones'!$B$5:$B$154,$A21,'Planning_zones'!$K$5:$K$154,"&lt;&gt;Annulé",'Planning_zones'!$G$5:$G$154,"&lt;="&amp;J$4+6,'Planning_zones'!$H$5:$H$154,"&gt;="&amp;J$4),0))</f>
        <v/>
      </c>
      <c r="K21" s="13">
        <f>IF(OR($A21="",K$4=""),"",IFERROR(COUNTIFS('Planning_zones'!$B$5:$B$154,$A21,'Planning_zones'!$K$5:$K$154,"&lt;&gt;Annulé",'Planning_zones'!$G$5:$G$154,"&lt;="&amp;K$4+6,'Planning_zones'!$H$5:$H$154,"&gt;="&amp;K$4),0))</f>
        <v/>
      </c>
      <c r="L21" s="13">
        <f>IF(OR($A21="",L$4=""),"",IFERROR(COUNTIFS('Planning_zones'!$B$5:$B$154,$A21,'Planning_zones'!$K$5:$K$154,"&lt;&gt;Annulé",'Planning_zones'!$G$5:$G$154,"&lt;="&amp;L$4+6,'Planning_zones'!$H$5:$H$154,"&gt;="&amp;L$4),0))</f>
        <v/>
      </c>
      <c r="M21" s="13">
        <f>IF(OR($A21="",M$4=""),"",IFERROR(COUNTIFS('Planning_zones'!$B$5:$B$154,$A21,'Planning_zones'!$K$5:$K$154,"&lt;&gt;Annulé",'Planning_zones'!$G$5:$G$154,"&lt;="&amp;M$4+6,'Planning_zones'!$H$5:$H$154,"&gt;="&amp;M$4),0))</f>
        <v/>
      </c>
      <c r="N21" s="13">
        <f>IF(OR($A21="",N$4=""),"",IFERROR(COUNTIFS('Planning_zones'!$B$5:$B$154,$A21,'Planning_zones'!$K$5:$K$154,"&lt;&gt;Annulé",'Planning_zones'!$G$5:$G$154,"&lt;="&amp;N$4+6,'Planning_zones'!$H$5:$H$154,"&gt;="&amp;N$4),0))</f>
        <v/>
      </c>
      <c r="O21" s="13">
        <f>IF(OR($A21="",O$4=""),"",IFERROR(COUNTIFS('Planning_zones'!$B$5:$B$154,$A21,'Planning_zones'!$K$5:$K$154,"&lt;&gt;Annulé",'Planning_zones'!$G$5:$G$154,"&lt;="&amp;O$4+6,'Planning_zones'!$H$5:$H$154,"&gt;="&amp;O$4),0))</f>
        <v/>
      </c>
      <c r="P21" s="13">
        <f>IF(OR($A21="",P$4=""),"",IFERROR(COUNTIFS('Planning_zones'!$B$5:$B$154,$A21,'Planning_zones'!$K$5:$K$154,"&lt;&gt;Annulé",'Planning_zones'!$G$5:$G$154,"&lt;="&amp;P$4+6,'Planning_zones'!$H$5:$H$154,"&gt;="&amp;P$4),0))</f>
        <v/>
      </c>
      <c r="Q21" s="13">
        <f>IF(OR($A21="",Q$4=""),"",IFERROR(COUNTIFS('Planning_zones'!$B$5:$B$154,$A21,'Planning_zones'!$K$5:$K$154,"&lt;&gt;Annulé",'Planning_zones'!$G$5:$G$154,"&lt;="&amp;Q$4+6,'Planning_zones'!$H$5:$H$154,"&gt;="&amp;Q$4),0))</f>
        <v/>
      </c>
      <c r="R21" s="13">
        <f>IF(OR($A21="",R$4=""),"",IFERROR(COUNTIFS('Planning_zones'!$B$5:$B$154,$A21,'Planning_zones'!$K$5:$K$154,"&lt;&gt;Annulé",'Planning_zones'!$G$5:$G$154,"&lt;="&amp;R$4+6,'Planning_zones'!$H$5:$H$154,"&gt;="&amp;R$4),0))</f>
        <v/>
      </c>
      <c r="S21" s="13">
        <f>IF(OR($A21="",S$4=""),"",IFERROR(COUNTIFS('Planning_zones'!$B$5:$B$154,$A21,'Planning_zones'!$K$5:$K$154,"&lt;&gt;Annulé",'Planning_zones'!$G$5:$G$154,"&lt;="&amp;S$4+6,'Planning_zones'!$H$5:$H$154,"&gt;="&amp;S$4),0))</f>
        <v/>
      </c>
      <c r="T21" s="13">
        <f>IF(OR($A21="",T$4=""),"",IFERROR(COUNTIFS('Planning_zones'!$B$5:$B$154,$A21,'Planning_zones'!$K$5:$K$154,"&lt;&gt;Annulé",'Planning_zones'!$G$5:$G$154,"&lt;="&amp;T$4+6,'Planning_zones'!$H$5:$H$154,"&gt;="&amp;T$4),0))</f>
        <v/>
      </c>
      <c r="U21" s="13">
        <f>IF(OR($A21="",U$4=""),"",IFERROR(COUNTIFS('Planning_zones'!$B$5:$B$154,$A21,'Planning_zones'!$K$5:$K$154,"&lt;&gt;Annulé",'Planning_zones'!$G$5:$G$154,"&lt;="&amp;U$4+6,'Planning_zones'!$H$5:$H$154,"&gt;="&amp;U$4),0))</f>
        <v/>
      </c>
      <c r="V21" s="13">
        <f>IF(OR($A21="",V$4=""),"",IFERROR(COUNTIFS('Planning_zones'!$B$5:$B$154,$A21,'Planning_zones'!$K$5:$K$154,"&lt;&gt;Annulé",'Planning_zones'!$G$5:$G$154,"&lt;="&amp;V$4+6,'Planning_zones'!$H$5:$H$154,"&gt;="&amp;V$4),0))</f>
        <v/>
      </c>
      <c r="W21" s="13">
        <f>IF(OR($A21="",W$4=""),"",IFERROR(COUNTIFS('Planning_zones'!$B$5:$B$154,$A21,'Planning_zones'!$K$5:$K$154,"&lt;&gt;Annulé",'Planning_zones'!$G$5:$G$154,"&lt;="&amp;W$4+6,'Planning_zones'!$H$5:$H$154,"&gt;="&amp;W$4),0))</f>
        <v/>
      </c>
      <c r="X21" s="13">
        <f>IF(OR($A21="",X$4=""),"",IFERROR(COUNTIFS('Planning_zones'!$B$5:$B$154,$A21,'Planning_zones'!$K$5:$K$154,"&lt;&gt;Annulé",'Planning_zones'!$G$5:$G$154,"&lt;="&amp;X$4+6,'Planning_zones'!$H$5:$H$154,"&gt;="&amp;X$4),0))</f>
        <v/>
      </c>
      <c r="Y21" s="13">
        <f>IF(OR($A21="",Y$4=""),"",IFERROR(COUNTIFS('Planning_zones'!$B$5:$B$154,$A21,'Planning_zones'!$K$5:$K$154,"&lt;&gt;Annulé",'Planning_zones'!$G$5:$G$154,"&lt;="&amp;Y$4+6,'Planning_zones'!$H$5:$H$154,"&gt;="&amp;Y$4),0))</f>
        <v/>
      </c>
      <c r="Z21" s="13">
        <f>IF(OR($A21="",Z$4=""),"",IFERROR(COUNTIFS('Planning_zones'!$B$5:$B$154,$A21,'Planning_zones'!$K$5:$K$154,"&lt;&gt;Annulé",'Planning_zones'!$G$5:$G$154,"&lt;="&amp;Z$4+6,'Planning_zones'!$H$5:$H$154,"&gt;="&amp;Z$4),0))</f>
        <v/>
      </c>
      <c r="AA21" s="13">
        <f>IF(OR($A21="",AA$4=""),"",IFERROR(COUNTIFS('Planning_zones'!$B$5:$B$154,$A21,'Planning_zones'!$K$5:$K$154,"&lt;&gt;Annulé",'Planning_zones'!$G$5:$G$154,"&lt;="&amp;AA$4+6,'Planning_zones'!$H$5:$H$154,"&gt;="&amp;AA$4),0))</f>
        <v/>
      </c>
      <c r="AB21" s="13">
        <f>IF(OR($A21="",AB$4=""),"",IFERROR(COUNTIFS('Planning_zones'!$B$5:$B$154,$A21,'Planning_zones'!$K$5:$K$154,"&lt;&gt;Annulé",'Planning_zones'!$G$5:$G$154,"&lt;="&amp;AB$4+6,'Planning_zones'!$H$5:$H$154,"&gt;="&amp;AB$4),0))</f>
        <v/>
      </c>
      <c r="AC21" s="13">
        <f>IF(OR($A21="",AC$4=""),"",IFERROR(COUNTIFS('Planning_zones'!$B$5:$B$154,$A21,'Planning_zones'!$K$5:$K$154,"&lt;&gt;Annulé",'Planning_zones'!$G$5:$G$154,"&lt;="&amp;AC$4+6,'Planning_zones'!$H$5:$H$154,"&gt;="&amp;AC$4),0))</f>
        <v/>
      </c>
      <c r="AD21" s="13">
        <f>IF(OR($A21="",AD$4=""),"",IFERROR(COUNTIFS('Planning_zones'!$B$5:$B$154,$A21,'Planning_zones'!$K$5:$K$154,"&lt;&gt;Annulé",'Planning_zones'!$G$5:$G$154,"&lt;="&amp;AD$4+6,'Planning_zones'!$H$5:$H$154,"&gt;="&amp;AD$4),0))</f>
        <v/>
      </c>
      <c r="AE21" s="13">
        <f>IF(OR($A21="",AE$4=""),"",IFERROR(COUNTIFS('Planning_zones'!$B$5:$B$154,$A21,'Planning_zones'!$K$5:$K$154,"&lt;&gt;Annulé",'Planning_zones'!$G$5:$G$154,"&lt;="&amp;AE$4+6,'Planning_zones'!$H$5:$H$154,"&gt;="&amp;AE$4),0))</f>
        <v/>
      </c>
      <c r="AF21" s="13">
        <f>IF(OR($A21="",AF$4=""),"",IFERROR(COUNTIFS('Planning_zones'!$B$5:$B$154,$A21,'Planning_zones'!$K$5:$K$154,"&lt;&gt;Annulé",'Planning_zones'!$G$5:$G$154,"&lt;="&amp;AF$4+6,'Planning_zones'!$H$5:$H$154,"&gt;="&amp;AF$4),0))</f>
        <v/>
      </c>
      <c r="AG21" s="13">
        <f>IF(OR($A21="",AG$4=""),"",IFERROR(COUNTIFS('Planning_zones'!$B$5:$B$154,$A21,'Planning_zones'!$K$5:$K$154,"&lt;&gt;Annulé",'Planning_zones'!$G$5:$G$154,"&lt;="&amp;AG$4+6,'Planning_zones'!$H$5:$H$154,"&gt;="&amp;AG$4),0))</f>
        <v/>
      </c>
      <c r="AH21" s="13">
        <f>IF(OR($A21="",AH$4=""),"",IFERROR(COUNTIFS('Planning_zones'!$B$5:$B$154,$A21,'Planning_zones'!$K$5:$K$154,"&lt;&gt;Annulé",'Planning_zones'!$G$5:$G$154,"&lt;="&amp;AH$4+6,'Planning_zones'!$H$5:$H$154,"&gt;="&amp;AH$4),0))</f>
        <v/>
      </c>
      <c r="AI21" s="13">
        <f>IF(OR($A21="",AI$4=""),"",IFERROR(COUNTIFS('Planning_zones'!$B$5:$B$154,$A21,'Planning_zones'!$K$5:$K$154,"&lt;&gt;Annulé",'Planning_zones'!$G$5:$G$154,"&lt;="&amp;AI$4+6,'Planning_zones'!$H$5:$H$154,"&gt;="&amp;AI$4),0))</f>
        <v/>
      </c>
      <c r="AJ21" s="13">
        <f>IF(OR($A21="",AJ$4=""),"",IFERROR(COUNTIFS('Planning_zones'!$B$5:$B$154,$A21,'Planning_zones'!$K$5:$K$154,"&lt;&gt;Annulé",'Planning_zones'!$G$5:$G$154,"&lt;="&amp;AJ$4+6,'Planning_zones'!$H$5:$H$154,"&gt;="&amp;AJ$4),0))</f>
        <v/>
      </c>
      <c r="AK21" s="13">
        <f>IF(OR($A21="",AK$4=""),"",IFERROR(COUNTIFS('Planning_zones'!$B$5:$B$154,$A21,'Planning_zones'!$K$5:$K$154,"&lt;&gt;Annulé",'Planning_zones'!$G$5:$G$154,"&lt;="&amp;AK$4+6,'Planning_zones'!$H$5:$H$154,"&gt;="&amp;AK$4),0))</f>
        <v/>
      </c>
      <c r="AL21" s="13">
        <f>IF(OR($A21="",AL$4=""),"",IFERROR(COUNTIFS('Planning_zones'!$B$5:$B$154,$A21,'Planning_zones'!$K$5:$K$154,"&lt;&gt;Annulé",'Planning_zones'!$G$5:$G$154,"&lt;="&amp;AL$4+6,'Planning_zones'!$H$5:$H$154,"&gt;="&amp;AL$4),0))</f>
        <v/>
      </c>
      <c r="AM21" s="13">
        <f>IF(OR($A21="",AM$4=""),"",IFERROR(COUNTIFS('Planning_zones'!$B$5:$B$154,$A21,'Planning_zones'!$K$5:$K$154,"&lt;&gt;Annulé",'Planning_zones'!$G$5:$G$154,"&lt;="&amp;AM$4+6,'Planning_zones'!$H$5:$H$154,"&gt;="&amp;AM$4),0))</f>
        <v/>
      </c>
      <c r="AN21" s="13">
        <f>IF(OR($A21="",AN$4=""),"",IFERROR(COUNTIFS('Planning_zones'!$B$5:$B$154,$A21,'Planning_zones'!$K$5:$K$154,"&lt;&gt;Annulé",'Planning_zones'!$G$5:$G$154,"&lt;="&amp;AN$4+6,'Planning_zones'!$H$5:$H$154,"&gt;="&amp;AN$4),0))</f>
        <v/>
      </c>
      <c r="AO21" s="13">
        <f>IF(OR($A21="",AO$4=""),"",IFERROR(COUNTIFS('Planning_zones'!$B$5:$B$154,$A21,'Planning_zones'!$K$5:$K$154,"&lt;&gt;Annulé",'Planning_zones'!$G$5:$G$154,"&lt;="&amp;AO$4+6,'Planning_zones'!$H$5:$H$154,"&gt;="&amp;AO$4),0))</f>
        <v/>
      </c>
      <c r="AP21" s="13">
        <f>IF(OR($A21="",AP$4=""),"",IFERROR(COUNTIFS('Planning_zones'!$B$5:$B$154,$A21,'Planning_zones'!$K$5:$K$154,"&lt;&gt;Annulé",'Planning_zones'!$G$5:$G$154,"&lt;="&amp;AP$4+6,'Planning_zones'!$H$5:$H$154,"&gt;="&amp;AP$4),0))</f>
        <v/>
      </c>
      <c r="AQ21" s="13">
        <f>IF(OR($A21="",AQ$4=""),"",IFERROR(COUNTIFS('Planning_zones'!$B$5:$B$154,$A21,'Planning_zones'!$K$5:$K$154,"&lt;&gt;Annulé",'Planning_zones'!$G$5:$G$154,"&lt;="&amp;AQ$4+6,'Planning_zones'!$H$5:$H$154,"&gt;="&amp;AQ$4),0))</f>
        <v/>
      </c>
      <c r="AR21" s="13">
        <f>IF(OR($A21="",AR$4=""),"",IFERROR(COUNTIFS('Planning_zones'!$B$5:$B$154,$A21,'Planning_zones'!$K$5:$K$154,"&lt;&gt;Annulé",'Planning_zones'!$G$5:$G$154,"&lt;="&amp;AR$4+6,'Planning_zones'!$H$5:$H$154,"&gt;="&amp;AR$4),0))</f>
        <v/>
      </c>
      <c r="AS21" s="13">
        <f>IF(OR($A21="",AS$4=""),"",IFERROR(COUNTIFS('Planning_zones'!$B$5:$B$154,$A21,'Planning_zones'!$K$5:$K$154,"&lt;&gt;Annulé",'Planning_zones'!$G$5:$G$154,"&lt;="&amp;AS$4+6,'Planning_zones'!$H$5:$H$154,"&gt;="&amp;AS$4),0))</f>
        <v/>
      </c>
      <c r="AT21" s="13">
        <f>IF(OR($A21="",AT$4=""),"",IFERROR(COUNTIFS('Planning_zones'!$B$5:$B$154,$A21,'Planning_zones'!$K$5:$K$154,"&lt;&gt;Annulé",'Planning_zones'!$G$5:$G$154,"&lt;="&amp;AT$4+6,'Planning_zones'!$H$5:$H$154,"&gt;="&amp;AT$4),0))</f>
        <v/>
      </c>
      <c r="AU21" s="13">
        <f>IF(OR($A21="",AU$4=""),"",IFERROR(COUNTIFS('Planning_zones'!$B$5:$B$154,$A21,'Planning_zones'!$K$5:$K$154,"&lt;&gt;Annulé",'Planning_zones'!$G$5:$G$154,"&lt;="&amp;AU$4+6,'Planning_zones'!$H$5:$H$154,"&gt;="&amp;AU$4),0))</f>
        <v/>
      </c>
      <c r="AV21" s="13">
        <f>IF(OR($A21="",AV$4=""),"",IFERROR(COUNTIFS('Planning_zones'!$B$5:$B$154,$A21,'Planning_zones'!$K$5:$K$154,"&lt;&gt;Annulé",'Planning_zones'!$G$5:$G$154,"&lt;="&amp;AV$4+6,'Planning_zones'!$H$5:$H$154,"&gt;="&amp;AV$4),0))</f>
        <v/>
      </c>
      <c r="AW21" s="13">
        <f>IF(OR($A21="",AW$4=""),"",IFERROR(COUNTIFS('Planning_zones'!$B$5:$B$154,$A21,'Planning_zones'!$K$5:$K$154,"&lt;&gt;Annulé",'Planning_zones'!$G$5:$G$154,"&lt;="&amp;AW$4+6,'Planning_zones'!$H$5:$H$154,"&gt;="&amp;AW$4),0))</f>
        <v/>
      </c>
      <c r="AX21" s="13">
        <f>IF(OR($A21="",AX$4=""),"",IFERROR(COUNTIFS('Planning_zones'!$B$5:$B$154,$A21,'Planning_zones'!$K$5:$K$154,"&lt;&gt;Annulé",'Planning_zones'!$G$5:$G$154,"&lt;="&amp;AX$4+6,'Planning_zones'!$H$5:$H$154,"&gt;="&amp;AX$4),0))</f>
        <v/>
      </c>
      <c r="AY21" s="13">
        <f>IF(OR($A21="",AY$4=""),"",IFERROR(COUNTIFS('Planning_zones'!$B$5:$B$154,$A21,'Planning_zones'!$K$5:$K$154,"&lt;&gt;Annulé",'Planning_zones'!$G$5:$G$154,"&lt;="&amp;AY$4+6,'Planning_zones'!$H$5:$H$154,"&gt;="&amp;AY$4),0))</f>
        <v/>
      </c>
      <c r="AZ21" s="13">
        <f>IF(OR($A21="",AZ$4=""),"",IFERROR(COUNTIFS('Planning_zones'!$B$5:$B$154,$A21,'Planning_zones'!$K$5:$K$154,"&lt;&gt;Annulé",'Planning_zones'!$G$5:$G$154,"&lt;="&amp;AZ$4+6,'Planning_zones'!$H$5:$H$154,"&gt;="&amp;AZ$4),0))</f>
        <v/>
      </c>
      <c r="BA21" s="13">
        <f>IF(OR($A21="",BA$4=""),"",IFERROR(COUNTIFS('Planning_zones'!$B$5:$B$154,$A21,'Planning_zones'!$K$5:$K$154,"&lt;&gt;Annulé",'Planning_zones'!$G$5:$G$154,"&lt;="&amp;BA$4+6,'Planning_zones'!$H$5:$H$154,"&gt;="&amp;BA$4),0))</f>
        <v/>
      </c>
    </row>
    <row r="22" ht="21" customHeight="1">
      <c r="A22" s="28">
        <f>IFERROR(INDEX('Paramètres'!$A$8:$A$107,MATCH(SMALL('Paramètres'!$C$8:$C$107,18),'Paramètres'!$C$8:$C$107,0)),"")</f>
        <v/>
      </c>
      <c r="B22" s="13">
        <f>IF(OR($A22="",B$4=""),"",IFERROR(COUNTIFS('Planning_zones'!$B$5:$B$154,$A22,'Planning_zones'!$K$5:$K$154,"&lt;&gt;Annulé",'Planning_zones'!$G$5:$G$154,"&lt;="&amp;B$4+6,'Planning_zones'!$H$5:$H$154,"&gt;="&amp;B$4),0))</f>
        <v/>
      </c>
      <c r="C22" s="13">
        <f>IF(OR($A22="",C$4=""),"",IFERROR(COUNTIFS('Planning_zones'!$B$5:$B$154,$A22,'Planning_zones'!$K$5:$K$154,"&lt;&gt;Annulé",'Planning_zones'!$G$5:$G$154,"&lt;="&amp;C$4+6,'Planning_zones'!$H$5:$H$154,"&gt;="&amp;C$4),0))</f>
        <v/>
      </c>
      <c r="D22" s="13">
        <f>IF(OR($A22="",D$4=""),"",IFERROR(COUNTIFS('Planning_zones'!$B$5:$B$154,$A22,'Planning_zones'!$K$5:$K$154,"&lt;&gt;Annulé",'Planning_zones'!$G$5:$G$154,"&lt;="&amp;D$4+6,'Planning_zones'!$H$5:$H$154,"&gt;="&amp;D$4),0))</f>
        <v/>
      </c>
      <c r="E22" s="13">
        <f>IF(OR($A22="",E$4=""),"",IFERROR(COUNTIFS('Planning_zones'!$B$5:$B$154,$A22,'Planning_zones'!$K$5:$K$154,"&lt;&gt;Annulé",'Planning_zones'!$G$5:$G$154,"&lt;="&amp;E$4+6,'Planning_zones'!$H$5:$H$154,"&gt;="&amp;E$4),0))</f>
        <v/>
      </c>
      <c r="F22" s="13">
        <f>IF(OR($A22="",F$4=""),"",IFERROR(COUNTIFS('Planning_zones'!$B$5:$B$154,$A22,'Planning_zones'!$K$5:$K$154,"&lt;&gt;Annulé",'Planning_zones'!$G$5:$G$154,"&lt;="&amp;F$4+6,'Planning_zones'!$H$5:$H$154,"&gt;="&amp;F$4),0))</f>
        <v/>
      </c>
      <c r="G22" s="13">
        <f>IF(OR($A22="",G$4=""),"",IFERROR(COUNTIFS('Planning_zones'!$B$5:$B$154,$A22,'Planning_zones'!$K$5:$K$154,"&lt;&gt;Annulé",'Planning_zones'!$G$5:$G$154,"&lt;="&amp;G$4+6,'Planning_zones'!$H$5:$H$154,"&gt;="&amp;G$4),0))</f>
        <v/>
      </c>
      <c r="H22" s="13">
        <f>IF(OR($A22="",H$4=""),"",IFERROR(COUNTIFS('Planning_zones'!$B$5:$B$154,$A22,'Planning_zones'!$K$5:$K$154,"&lt;&gt;Annulé",'Planning_zones'!$G$5:$G$154,"&lt;="&amp;H$4+6,'Planning_zones'!$H$5:$H$154,"&gt;="&amp;H$4),0))</f>
        <v/>
      </c>
      <c r="I22" s="13">
        <f>IF(OR($A22="",I$4=""),"",IFERROR(COUNTIFS('Planning_zones'!$B$5:$B$154,$A22,'Planning_zones'!$K$5:$K$154,"&lt;&gt;Annulé",'Planning_zones'!$G$5:$G$154,"&lt;="&amp;I$4+6,'Planning_zones'!$H$5:$H$154,"&gt;="&amp;I$4),0))</f>
        <v/>
      </c>
      <c r="J22" s="13">
        <f>IF(OR($A22="",J$4=""),"",IFERROR(COUNTIFS('Planning_zones'!$B$5:$B$154,$A22,'Planning_zones'!$K$5:$K$154,"&lt;&gt;Annulé",'Planning_zones'!$G$5:$G$154,"&lt;="&amp;J$4+6,'Planning_zones'!$H$5:$H$154,"&gt;="&amp;J$4),0))</f>
        <v/>
      </c>
      <c r="K22" s="13">
        <f>IF(OR($A22="",K$4=""),"",IFERROR(COUNTIFS('Planning_zones'!$B$5:$B$154,$A22,'Planning_zones'!$K$5:$K$154,"&lt;&gt;Annulé",'Planning_zones'!$G$5:$G$154,"&lt;="&amp;K$4+6,'Planning_zones'!$H$5:$H$154,"&gt;="&amp;K$4),0))</f>
        <v/>
      </c>
      <c r="L22" s="13">
        <f>IF(OR($A22="",L$4=""),"",IFERROR(COUNTIFS('Planning_zones'!$B$5:$B$154,$A22,'Planning_zones'!$K$5:$K$154,"&lt;&gt;Annulé",'Planning_zones'!$G$5:$G$154,"&lt;="&amp;L$4+6,'Planning_zones'!$H$5:$H$154,"&gt;="&amp;L$4),0))</f>
        <v/>
      </c>
      <c r="M22" s="13">
        <f>IF(OR($A22="",M$4=""),"",IFERROR(COUNTIFS('Planning_zones'!$B$5:$B$154,$A22,'Planning_zones'!$K$5:$K$154,"&lt;&gt;Annulé",'Planning_zones'!$G$5:$G$154,"&lt;="&amp;M$4+6,'Planning_zones'!$H$5:$H$154,"&gt;="&amp;M$4),0))</f>
        <v/>
      </c>
      <c r="N22" s="13">
        <f>IF(OR($A22="",N$4=""),"",IFERROR(COUNTIFS('Planning_zones'!$B$5:$B$154,$A22,'Planning_zones'!$K$5:$K$154,"&lt;&gt;Annulé",'Planning_zones'!$G$5:$G$154,"&lt;="&amp;N$4+6,'Planning_zones'!$H$5:$H$154,"&gt;="&amp;N$4),0))</f>
        <v/>
      </c>
      <c r="O22" s="13">
        <f>IF(OR($A22="",O$4=""),"",IFERROR(COUNTIFS('Planning_zones'!$B$5:$B$154,$A22,'Planning_zones'!$K$5:$K$154,"&lt;&gt;Annulé",'Planning_zones'!$G$5:$G$154,"&lt;="&amp;O$4+6,'Planning_zones'!$H$5:$H$154,"&gt;="&amp;O$4),0))</f>
        <v/>
      </c>
      <c r="P22" s="13">
        <f>IF(OR($A22="",P$4=""),"",IFERROR(COUNTIFS('Planning_zones'!$B$5:$B$154,$A22,'Planning_zones'!$K$5:$K$154,"&lt;&gt;Annulé",'Planning_zones'!$G$5:$G$154,"&lt;="&amp;P$4+6,'Planning_zones'!$H$5:$H$154,"&gt;="&amp;P$4),0))</f>
        <v/>
      </c>
      <c r="Q22" s="13">
        <f>IF(OR($A22="",Q$4=""),"",IFERROR(COUNTIFS('Planning_zones'!$B$5:$B$154,$A22,'Planning_zones'!$K$5:$K$154,"&lt;&gt;Annulé",'Planning_zones'!$G$5:$G$154,"&lt;="&amp;Q$4+6,'Planning_zones'!$H$5:$H$154,"&gt;="&amp;Q$4),0))</f>
        <v/>
      </c>
      <c r="R22" s="13">
        <f>IF(OR($A22="",R$4=""),"",IFERROR(COUNTIFS('Planning_zones'!$B$5:$B$154,$A22,'Planning_zones'!$K$5:$K$154,"&lt;&gt;Annulé",'Planning_zones'!$G$5:$G$154,"&lt;="&amp;R$4+6,'Planning_zones'!$H$5:$H$154,"&gt;="&amp;R$4),0))</f>
        <v/>
      </c>
      <c r="S22" s="13">
        <f>IF(OR($A22="",S$4=""),"",IFERROR(COUNTIFS('Planning_zones'!$B$5:$B$154,$A22,'Planning_zones'!$K$5:$K$154,"&lt;&gt;Annulé",'Planning_zones'!$G$5:$G$154,"&lt;="&amp;S$4+6,'Planning_zones'!$H$5:$H$154,"&gt;="&amp;S$4),0))</f>
        <v/>
      </c>
      <c r="T22" s="13">
        <f>IF(OR($A22="",T$4=""),"",IFERROR(COUNTIFS('Planning_zones'!$B$5:$B$154,$A22,'Planning_zones'!$K$5:$K$154,"&lt;&gt;Annulé",'Planning_zones'!$G$5:$G$154,"&lt;="&amp;T$4+6,'Planning_zones'!$H$5:$H$154,"&gt;="&amp;T$4),0))</f>
        <v/>
      </c>
      <c r="U22" s="13">
        <f>IF(OR($A22="",U$4=""),"",IFERROR(COUNTIFS('Planning_zones'!$B$5:$B$154,$A22,'Planning_zones'!$K$5:$K$154,"&lt;&gt;Annulé",'Planning_zones'!$G$5:$G$154,"&lt;="&amp;U$4+6,'Planning_zones'!$H$5:$H$154,"&gt;="&amp;U$4),0))</f>
        <v/>
      </c>
      <c r="V22" s="13">
        <f>IF(OR($A22="",V$4=""),"",IFERROR(COUNTIFS('Planning_zones'!$B$5:$B$154,$A22,'Planning_zones'!$K$5:$K$154,"&lt;&gt;Annulé",'Planning_zones'!$G$5:$G$154,"&lt;="&amp;V$4+6,'Planning_zones'!$H$5:$H$154,"&gt;="&amp;V$4),0))</f>
        <v/>
      </c>
      <c r="W22" s="13">
        <f>IF(OR($A22="",W$4=""),"",IFERROR(COUNTIFS('Planning_zones'!$B$5:$B$154,$A22,'Planning_zones'!$K$5:$K$154,"&lt;&gt;Annulé",'Planning_zones'!$G$5:$G$154,"&lt;="&amp;W$4+6,'Planning_zones'!$H$5:$H$154,"&gt;="&amp;W$4),0))</f>
        <v/>
      </c>
      <c r="X22" s="13">
        <f>IF(OR($A22="",X$4=""),"",IFERROR(COUNTIFS('Planning_zones'!$B$5:$B$154,$A22,'Planning_zones'!$K$5:$K$154,"&lt;&gt;Annulé",'Planning_zones'!$G$5:$G$154,"&lt;="&amp;X$4+6,'Planning_zones'!$H$5:$H$154,"&gt;="&amp;X$4),0))</f>
        <v/>
      </c>
      <c r="Y22" s="13">
        <f>IF(OR($A22="",Y$4=""),"",IFERROR(COUNTIFS('Planning_zones'!$B$5:$B$154,$A22,'Planning_zones'!$K$5:$K$154,"&lt;&gt;Annulé",'Planning_zones'!$G$5:$G$154,"&lt;="&amp;Y$4+6,'Planning_zones'!$H$5:$H$154,"&gt;="&amp;Y$4),0))</f>
        <v/>
      </c>
      <c r="Z22" s="13">
        <f>IF(OR($A22="",Z$4=""),"",IFERROR(COUNTIFS('Planning_zones'!$B$5:$B$154,$A22,'Planning_zones'!$K$5:$K$154,"&lt;&gt;Annulé",'Planning_zones'!$G$5:$G$154,"&lt;="&amp;Z$4+6,'Planning_zones'!$H$5:$H$154,"&gt;="&amp;Z$4),0))</f>
        <v/>
      </c>
      <c r="AA22" s="13">
        <f>IF(OR($A22="",AA$4=""),"",IFERROR(COUNTIFS('Planning_zones'!$B$5:$B$154,$A22,'Planning_zones'!$K$5:$K$154,"&lt;&gt;Annulé",'Planning_zones'!$G$5:$G$154,"&lt;="&amp;AA$4+6,'Planning_zones'!$H$5:$H$154,"&gt;="&amp;AA$4),0))</f>
        <v/>
      </c>
      <c r="AB22" s="13">
        <f>IF(OR($A22="",AB$4=""),"",IFERROR(COUNTIFS('Planning_zones'!$B$5:$B$154,$A22,'Planning_zones'!$K$5:$K$154,"&lt;&gt;Annulé",'Planning_zones'!$G$5:$G$154,"&lt;="&amp;AB$4+6,'Planning_zones'!$H$5:$H$154,"&gt;="&amp;AB$4),0))</f>
        <v/>
      </c>
      <c r="AC22" s="13">
        <f>IF(OR($A22="",AC$4=""),"",IFERROR(COUNTIFS('Planning_zones'!$B$5:$B$154,$A22,'Planning_zones'!$K$5:$K$154,"&lt;&gt;Annulé",'Planning_zones'!$G$5:$G$154,"&lt;="&amp;AC$4+6,'Planning_zones'!$H$5:$H$154,"&gt;="&amp;AC$4),0))</f>
        <v/>
      </c>
      <c r="AD22" s="13">
        <f>IF(OR($A22="",AD$4=""),"",IFERROR(COUNTIFS('Planning_zones'!$B$5:$B$154,$A22,'Planning_zones'!$K$5:$K$154,"&lt;&gt;Annulé",'Planning_zones'!$G$5:$G$154,"&lt;="&amp;AD$4+6,'Planning_zones'!$H$5:$H$154,"&gt;="&amp;AD$4),0))</f>
        <v/>
      </c>
      <c r="AE22" s="13">
        <f>IF(OR($A22="",AE$4=""),"",IFERROR(COUNTIFS('Planning_zones'!$B$5:$B$154,$A22,'Planning_zones'!$K$5:$K$154,"&lt;&gt;Annulé",'Planning_zones'!$G$5:$G$154,"&lt;="&amp;AE$4+6,'Planning_zones'!$H$5:$H$154,"&gt;="&amp;AE$4),0))</f>
        <v/>
      </c>
      <c r="AF22" s="13">
        <f>IF(OR($A22="",AF$4=""),"",IFERROR(COUNTIFS('Planning_zones'!$B$5:$B$154,$A22,'Planning_zones'!$K$5:$K$154,"&lt;&gt;Annulé",'Planning_zones'!$G$5:$G$154,"&lt;="&amp;AF$4+6,'Planning_zones'!$H$5:$H$154,"&gt;="&amp;AF$4),0))</f>
        <v/>
      </c>
      <c r="AG22" s="13">
        <f>IF(OR($A22="",AG$4=""),"",IFERROR(COUNTIFS('Planning_zones'!$B$5:$B$154,$A22,'Planning_zones'!$K$5:$K$154,"&lt;&gt;Annulé",'Planning_zones'!$G$5:$G$154,"&lt;="&amp;AG$4+6,'Planning_zones'!$H$5:$H$154,"&gt;="&amp;AG$4),0))</f>
        <v/>
      </c>
      <c r="AH22" s="13">
        <f>IF(OR($A22="",AH$4=""),"",IFERROR(COUNTIFS('Planning_zones'!$B$5:$B$154,$A22,'Planning_zones'!$K$5:$K$154,"&lt;&gt;Annulé",'Planning_zones'!$G$5:$G$154,"&lt;="&amp;AH$4+6,'Planning_zones'!$H$5:$H$154,"&gt;="&amp;AH$4),0))</f>
        <v/>
      </c>
      <c r="AI22" s="13">
        <f>IF(OR($A22="",AI$4=""),"",IFERROR(COUNTIFS('Planning_zones'!$B$5:$B$154,$A22,'Planning_zones'!$K$5:$K$154,"&lt;&gt;Annulé",'Planning_zones'!$G$5:$G$154,"&lt;="&amp;AI$4+6,'Planning_zones'!$H$5:$H$154,"&gt;="&amp;AI$4),0))</f>
        <v/>
      </c>
      <c r="AJ22" s="13">
        <f>IF(OR($A22="",AJ$4=""),"",IFERROR(COUNTIFS('Planning_zones'!$B$5:$B$154,$A22,'Planning_zones'!$K$5:$K$154,"&lt;&gt;Annulé",'Planning_zones'!$G$5:$G$154,"&lt;="&amp;AJ$4+6,'Planning_zones'!$H$5:$H$154,"&gt;="&amp;AJ$4),0))</f>
        <v/>
      </c>
      <c r="AK22" s="13">
        <f>IF(OR($A22="",AK$4=""),"",IFERROR(COUNTIFS('Planning_zones'!$B$5:$B$154,$A22,'Planning_zones'!$K$5:$K$154,"&lt;&gt;Annulé",'Planning_zones'!$G$5:$G$154,"&lt;="&amp;AK$4+6,'Planning_zones'!$H$5:$H$154,"&gt;="&amp;AK$4),0))</f>
        <v/>
      </c>
      <c r="AL22" s="13">
        <f>IF(OR($A22="",AL$4=""),"",IFERROR(COUNTIFS('Planning_zones'!$B$5:$B$154,$A22,'Planning_zones'!$K$5:$K$154,"&lt;&gt;Annulé",'Planning_zones'!$G$5:$G$154,"&lt;="&amp;AL$4+6,'Planning_zones'!$H$5:$H$154,"&gt;="&amp;AL$4),0))</f>
        <v/>
      </c>
      <c r="AM22" s="13">
        <f>IF(OR($A22="",AM$4=""),"",IFERROR(COUNTIFS('Planning_zones'!$B$5:$B$154,$A22,'Planning_zones'!$K$5:$K$154,"&lt;&gt;Annulé",'Planning_zones'!$G$5:$G$154,"&lt;="&amp;AM$4+6,'Planning_zones'!$H$5:$H$154,"&gt;="&amp;AM$4),0))</f>
        <v/>
      </c>
      <c r="AN22" s="13">
        <f>IF(OR($A22="",AN$4=""),"",IFERROR(COUNTIFS('Planning_zones'!$B$5:$B$154,$A22,'Planning_zones'!$K$5:$K$154,"&lt;&gt;Annulé",'Planning_zones'!$G$5:$G$154,"&lt;="&amp;AN$4+6,'Planning_zones'!$H$5:$H$154,"&gt;="&amp;AN$4),0))</f>
        <v/>
      </c>
      <c r="AO22" s="13">
        <f>IF(OR($A22="",AO$4=""),"",IFERROR(COUNTIFS('Planning_zones'!$B$5:$B$154,$A22,'Planning_zones'!$K$5:$K$154,"&lt;&gt;Annulé",'Planning_zones'!$G$5:$G$154,"&lt;="&amp;AO$4+6,'Planning_zones'!$H$5:$H$154,"&gt;="&amp;AO$4),0))</f>
        <v/>
      </c>
      <c r="AP22" s="13">
        <f>IF(OR($A22="",AP$4=""),"",IFERROR(COUNTIFS('Planning_zones'!$B$5:$B$154,$A22,'Planning_zones'!$K$5:$K$154,"&lt;&gt;Annulé",'Planning_zones'!$G$5:$G$154,"&lt;="&amp;AP$4+6,'Planning_zones'!$H$5:$H$154,"&gt;="&amp;AP$4),0))</f>
        <v/>
      </c>
      <c r="AQ22" s="13">
        <f>IF(OR($A22="",AQ$4=""),"",IFERROR(COUNTIFS('Planning_zones'!$B$5:$B$154,$A22,'Planning_zones'!$K$5:$K$154,"&lt;&gt;Annulé",'Planning_zones'!$G$5:$G$154,"&lt;="&amp;AQ$4+6,'Planning_zones'!$H$5:$H$154,"&gt;="&amp;AQ$4),0))</f>
        <v/>
      </c>
      <c r="AR22" s="13">
        <f>IF(OR($A22="",AR$4=""),"",IFERROR(COUNTIFS('Planning_zones'!$B$5:$B$154,$A22,'Planning_zones'!$K$5:$K$154,"&lt;&gt;Annulé",'Planning_zones'!$G$5:$G$154,"&lt;="&amp;AR$4+6,'Planning_zones'!$H$5:$H$154,"&gt;="&amp;AR$4),0))</f>
        <v/>
      </c>
      <c r="AS22" s="13">
        <f>IF(OR($A22="",AS$4=""),"",IFERROR(COUNTIFS('Planning_zones'!$B$5:$B$154,$A22,'Planning_zones'!$K$5:$K$154,"&lt;&gt;Annulé",'Planning_zones'!$G$5:$G$154,"&lt;="&amp;AS$4+6,'Planning_zones'!$H$5:$H$154,"&gt;="&amp;AS$4),0))</f>
        <v/>
      </c>
      <c r="AT22" s="13">
        <f>IF(OR($A22="",AT$4=""),"",IFERROR(COUNTIFS('Planning_zones'!$B$5:$B$154,$A22,'Planning_zones'!$K$5:$K$154,"&lt;&gt;Annulé",'Planning_zones'!$G$5:$G$154,"&lt;="&amp;AT$4+6,'Planning_zones'!$H$5:$H$154,"&gt;="&amp;AT$4),0))</f>
        <v/>
      </c>
      <c r="AU22" s="13">
        <f>IF(OR($A22="",AU$4=""),"",IFERROR(COUNTIFS('Planning_zones'!$B$5:$B$154,$A22,'Planning_zones'!$K$5:$K$154,"&lt;&gt;Annulé",'Planning_zones'!$G$5:$G$154,"&lt;="&amp;AU$4+6,'Planning_zones'!$H$5:$H$154,"&gt;="&amp;AU$4),0))</f>
        <v/>
      </c>
      <c r="AV22" s="13">
        <f>IF(OR($A22="",AV$4=""),"",IFERROR(COUNTIFS('Planning_zones'!$B$5:$B$154,$A22,'Planning_zones'!$K$5:$K$154,"&lt;&gt;Annulé",'Planning_zones'!$G$5:$G$154,"&lt;="&amp;AV$4+6,'Planning_zones'!$H$5:$H$154,"&gt;="&amp;AV$4),0))</f>
        <v/>
      </c>
      <c r="AW22" s="13">
        <f>IF(OR($A22="",AW$4=""),"",IFERROR(COUNTIFS('Planning_zones'!$B$5:$B$154,$A22,'Planning_zones'!$K$5:$K$154,"&lt;&gt;Annulé",'Planning_zones'!$G$5:$G$154,"&lt;="&amp;AW$4+6,'Planning_zones'!$H$5:$H$154,"&gt;="&amp;AW$4),0))</f>
        <v/>
      </c>
      <c r="AX22" s="13">
        <f>IF(OR($A22="",AX$4=""),"",IFERROR(COUNTIFS('Planning_zones'!$B$5:$B$154,$A22,'Planning_zones'!$K$5:$K$154,"&lt;&gt;Annulé",'Planning_zones'!$G$5:$G$154,"&lt;="&amp;AX$4+6,'Planning_zones'!$H$5:$H$154,"&gt;="&amp;AX$4),0))</f>
        <v/>
      </c>
      <c r="AY22" s="13">
        <f>IF(OR($A22="",AY$4=""),"",IFERROR(COUNTIFS('Planning_zones'!$B$5:$B$154,$A22,'Planning_zones'!$K$5:$K$154,"&lt;&gt;Annulé",'Planning_zones'!$G$5:$G$154,"&lt;="&amp;AY$4+6,'Planning_zones'!$H$5:$H$154,"&gt;="&amp;AY$4),0))</f>
        <v/>
      </c>
      <c r="AZ22" s="13">
        <f>IF(OR($A22="",AZ$4=""),"",IFERROR(COUNTIFS('Planning_zones'!$B$5:$B$154,$A22,'Planning_zones'!$K$5:$K$154,"&lt;&gt;Annulé",'Planning_zones'!$G$5:$G$154,"&lt;="&amp;AZ$4+6,'Planning_zones'!$H$5:$H$154,"&gt;="&amp;AZ$4),0))</f>
        <v/>
      </c>
      <c r="BA22" s="13">
        <f>IF(OR($A22="",BA$4=""),"",IFERROR(COUNTIFS('Planning_zones'!$B$5:$B$154,$A22,'Planning_zones'!$K$5:$K$154,"&lt;&gt;Annulé",'Planning_zones'!$G$5:$G$154,"&lt;="&amp;BA$4+6,'Planning_zones'!$H$5:$H$154,"&gt;="&amp;BA$4),0))</f>
        <v/>
      </c>
    </row>
    <row r="23" ht="21" customHeight="1">
      <c r="A23" s="27">
        <f>IFERROR(INDEX('Paramètres'!$A$8:$A$107,MATCH(SMALL('Paramètres'!$C$8:$C$107,19),'Paramètres'!$C$8:$C$107,0)),"")</f>
        <v/>
      </c>
      <c r="B23" s="13">
        <f>IF(OR($A23="",B$4=""),"",IFERROR(COUNTIFS('Planning_zones'!$B$5:$B$154,$A23,'Planning_zones'!$K$5:$K$154,"&lt;&gt;Annulé",'Planning_zones'!$G$5:$G$154,"&lt;="&amp;B$4+6,'Planning_zones'!$H$5:$H$154,"&gt;="&amp;B$4),0))</f>
        <v/>
      </c>
      <c r="C23" s="13">
        <f>IF(OR($A23="",C$4=""),"",IFERROR(COUNTIFS('Planning_zones'!$B$5:$B$154,$A23,'Planning_zones'!$K$5:$K$154,"&lt;&gt;Annulé",'Planning_zones'!$G$5:$G$154,"&lt;="&amp;C$4+6,'Planning_zones'!$H$5:$H$154,"&gt;="&amp;C$4),0))</f>
        <v/>
      </c>
      <c r="D23" s="13">
        <f>IF(OR($A23="",D$4=""),"",IFERROR(COUNTIFS('Planning_zones'!$B$5:$B$154,$A23,'Planning_zones'!$K$5:$K$154,"&lt;&gt;Annulé",'Planning_zones'!$G$5:$G$154,"&lt;="&amp;D$4+6,'Planning_zones'!$H$5:$H$154,"&gt;="&amp;D$4),0))</f>
        <v/>
      </c>
      <c r="E23" s="13">
        <f>IF(OR($A23="",E$4=""),"",IFERROR(COUNTIFS('Planning_zones'!$B$5:$B$154,$A23,'Planning_zones'!$K$5:$K$154,"&lt;&gt;Annulé",'Planning_zones'!$G$5:$G$154,"&lt;="&amp;E$4+6,'Planning_zones'!$H$5:$H$154,"&gt;="&amp;E$4),0))</f>
        <v/>
      </c>
      <c r="F23" s="13">
        <f>IF(OR($A23="",F$4=""),"",IFERROR(COUNTIFS('Planning_zones'!$B$5:$B$154,$A23,'Planning_zones'!$K$5:$K$154,"&lt;&gt;Annulé",'Planning_zones'!$G$5:$G$154,"&lt;="&amp;F$4+6,'Planning_zones'!$H$5:$H$154,"&gt;="&amp;F$4),0))</f>
        <v/>
      </c>
      <c r="G23" s="13">
        <f>IF(OR($A23="",G$4=""),"",IFERROR(COUNTIFS('Planning_zones'!$B$5:$B$154,$A23,'Planning_zones'!$K$5:$K$154,"&lt;&gt;Annulé",'Planning_zones'!$G$5:$G$154,"&lt;="&amp;G$4+6,'Planning_zones'!$H$5:$H$154,"&gt;="&amp;G$4),0))</f>
        <v/>
      </c>
      <c r="H23" s="13">
        <f>IF(OR($A23="",H$4=""),"",IFERROR(COUNTIFS('Planning_zones'!$B$5:$B$154,$A23,'Planning_zones'!$K$5:$K$154,"&lt;&gt;Annulé",'Planning_zones'!$G$5:$G$154,"&lt;="&amp;H$4+6,'Planning_zones'!$H$5:$H$154,"&gt;="&amp;H$4),0))</f>
        <v/>
      </c>
      <c r="I23" s="13">
        <f>IF(OR($A23="",I$4=""),"",IFERROR(COUNTIFS('Planning_zones'!$B$5:$B$154,$A23,'Planning_zones'!$K$5:$K$154,"&lt;&gt;Annulé",'Planning_zones'!$G$5:$G$154,"&lt;="&amp;I$4+6,'Planning_zones'!$H$5:$H$154,"&gt;="&amp;I$4),0))</f>
        <v/>
      </c>
      <c r="J23" s="13">
        <f>IF(OR($A23="",J$4=""),"",IFERROR(COUNTIFS('Planning_zones'!$B$5:$B$154,$A23,'Planning_zones'!$K$5:$K$154,"&lt;&gt;Annulé",'Planning_zones'!$G$5:$G$154,"&lt;="&amp;J$4+6,'Planning_zones'!$H$5:$H$154,"&gt;="&amp;J$4),0))</f>
        <v/>
      </c>
      <c r="K23" s="13">
        <f>IF(OR($A23="",K$4=""),"",IFERROR(COUNTIFS('Planning_zones'!$B$5:$B$154,$A23,'Planning_zones'!$K$5:$K$154,"&lt;&gt;Annulé",'Planning_zones'!$G$5:$G$154,"&lt;="&amp;K$4+6,'Planning_zones'!$H$5:$H$154,"&gt;="&amp;K$4),0))</f>
        <v/>
      </c>
      <c r="L23" s="13">
        <f>IF(OR($A23="",L$4=""),"",IFERROR(COUNTIFS('Planning_zones'!$B$5:$B$154,$A23,'Planning_zones'!$K$5:$K$154,"&lt;&gt;Annulé",'Planning_zones'!$G$5:$G$154,"&lt;="&amp;L$4+6,'Planning_zones'!$H$5:$H$154,"&gt;="&amp;L$4),0))</f>
        <v/>
      </c>
      <c r="M23" s="13">
        <f>IF(OR($A23="",M$4=""),"",IFERROR(COUNTIFS('Planning_zones'!$B$5:$B$154,$A23,'Planning_zones'!$K$5:$K$154,"&lt;&gt;Annulé",'Planning_zones'!$G$5:$G$154,"&lt;="&amp;M$4+6,'Planning_zones'!$H$5:$H$154,"&gt;="&amp;M$4),0))</f>
        <v/>
      </c>
      <c r="N23" s="13">
        <f>IF(OR($A23="",N$4=""),"",IFERROR(COUNTIFS('Planning_zones'!$B$5:$B$154,$A23,'Planning_zones'!$K$5:$K$154,"&lt;&gt;Annulé",'Planning_zones'!$G$5:$G$154,"&lt;="&amp;N$4+6,'Planning_zones'!$H$5:$H$154,"&gt;="&amp;N$4),0))</f>
        <v/>
      </c>
      <c r="O23" s="13">
        <f>IF(OR($A23="",O$4=""),"",IFERROR(COUNTIFS('Planning_zones'!$B$5:$B$154,$A23,'Planning_zones'!$K$5:$K$154,"&lt;&gt;Annulé",'Planning_zones'!$G$5:$G$154,"&lt;="&amp;O$4+6,'Planning_zones'!$H$5:$H$154,"&gt;="&amp;O$4),0))</f>
        <v/>
      </c>
      <c r="P23" s="13">
        <f>IF(OR($A23="",P$4=""),"",IFERROR(COUNTIFS('Planning_zones'!$B$5:$B$154,$A23,'Planning_zones'!$K$5:$K$154,"&lt;&gt;Annulé",'Planning_zones'!$G$5:$G$154,"&lt;="&amp;P$4+6,'Planning_zones'!$H$5:$H$154,"&gt;="&amp;P$4),0))</f>
        <v/>
      </c>
      <c r="Q23" s="13">
        <f>IF(OR($A23="",Q$4=""),"",IFERROR(COUNTIFS('Planning_zones'!$B$5:$B$154,$A23,'Planning_zones'!$K$5:$K$154,"&lt;&gt;Annulé",'Planning_zones'!$G$5:$G$154,"&lt;="&amp;Q$4+6,'Planning_zones'!$H$5:$H$154,"&gt;="&amp;Q$4),0))</f>
        <v/>
      </c>
      <c r="R23" s="13">
        <f>IF(OR($A23="",R$4=""),"",IFERROR(COUNTIFS('Planning_zones'!$B$5:$B$154,$A23,'Planning_zones'!$K$5:$K$154,"&lt;&gt;Annulé",'Planning_zones'!$G$5:$G$154,"&lt;="&amp;R$4+6,'Planning_zones'!$H$5:$H$154,"&gt;="&amp;R$4),0))</f>
        <v/>
      </c>
      <c r="S23" s="13">
        <f>IF(OR($A23="",S$4=""),"",IFERROR(COUNTIFS('Planning_zones'!$B$5:$B$154,$A23,'Planning_zones'!$K$5:$K$154,"&lt;&gt;Annulé",'Planning_zones'!$G$5:$G$154,"&lt;="&amp;S$4+6,'Planning_zones'!$H$5:$H$154,"&gt;="&amp;S$4),0))</f>
        <v/>
      </c>
      <c r="T23" s="13">
        <f>IF(OR($A23="",T$4=""),"",IFERROR(COUNTIFS('Planning_zones'!$B$5:$B$154,$A23,'Planning_zones'!$K$5:$K$154,"&lt;&gt;Annulé",'Planning_zones'!$G$5:$G$154,"&lt;="&amp;T$4+6,'Planning_zones'!$H$5:$H$154,"&gt;="&amp;T$4),0))</f>
        <v/>
      </c>
      <c r="U23" s="13">
        <f>IF(OR($A23="",U$4=""),"",IFERROR(COUNTIFS('Planning_zones'!$B$5:$B$154,$A23,'Planning_zones'!$K$5:$K$154,"&lt;&gt;Annulé",'Planning_zones'!$G$5:$G$154,"&lt;="&amp;U$4+6,'Planning_zones'!$H$5:$H$154,"&gt;="&amp;U$4),0))</f>
        <v/>
      </c>
      <c r="V23" s="13">
        <f>IF(OR($A23="",V$4=""),"",IFERROR(COUNTIFS('Planning_zones'!$B$5:$B$154,$A23,'Planning_zones'!$K$5:$K$154,"&lt;&gt;Annulé",'Planning_zones'!$G$5:$G$154,"&lt;="&amp;V$4+6,'Planning_zones'!$H$5:$H$154,"&gt;="&amp;V$4),0))</f>
        <v/>
      </c>
      <c r="W23" s="13">
        <f>IF(OR($A23="",W$4=""),"",IFERROR(COUNTIFS('Planning_zones'!$B$5:$B$154,$A23,'Planning_zones'!$K$5:$K$154,"&lt;&gt;Annulé",'Planning_zones'!$G$5:$G$154,"&lt;="&amp;W$4+6,'Planning_zones'!$H$5:$H$154,"&gt;="&amp;W$4),0))</f>
        <v/>
      </c>
      <c r="X23" s="13">
        <f>IF(OR($A23="",X$4=""),"",IFERROR(COUNTIFS('Planning_zones'!$B$5:$B$154,$A23,'Planning_zones'!$K$5:$K$154,"&lt;&gt;Annulé",'Planning_zones'!$G$5:$G$154,"&lt;="&amp;X$4+6,'Planning_zones'!$H$5:$H$154,"&gt;="&amp;X$4),0))</f>
        <v/>
      </c>
      <c r="Y23" s="13">
        <f>IF(OR($A23="",Y$4=""),"",IFERROR(COUNTIFS('Planning_zones'!$B$5:$B$154,$A23,'Planning_zones'!$K$5:$K$154,"&lt;&gt;Annulé",'Planning_zones'!$G$5:$G$154,"&lt;="&amp;Y$4+6,'Planning_zones'!$H$5:$H$154,"&gt;="&amp;Y$4),0))</f>
        <v/>
      </c>
      <c r="Z23" s="13">
        <f>IF(OR($A23="",Z$4=""),"",IFERROR(COUNTIFS('Planning_zones'!$B$5:$B$154,$A23,'Planning_zones'!$K$5:$K$154,"&lt;&gt;Annulé",'Planning_zones'!$G$5:$G$154,"&lt;="&amp;Z$4+6,'Planning_zones'!$H$5:$H$154,"&gt;="&amp;Z$4),0))</f>
        <v/>
      </c>
      <c r="AA23" s="13">
        <f>IF(OR($A23="",AA$4=""),"",IFERROR(COUNTIFS('Planning_zones'!$B$5:$B$154,$A23,'Planning_zones'!$K$5:$K$154,"&lt;&gt;Annulé",'Planning_zones'!$G$5:$G$154,"&lt;="&amp;AA$4+6,'Planning_zones'!$H$5:$H$154,"&gt;="&amp;AA$4),0))</f>
        <v/>
      </c>
      <c r="AB23" s="13">
        <f>IF(OR($A23="",AB$4=""),"",IFERROR(COUNTIFS('Planning_zones'!$B$5:$B$154,$A23,'Planning_zones'!$K$5:$K$154,"&lt;&gt;Annulé",'Planning_zones'!$G$5:$G$154,"&lt;="&amp;AB$4+6,'Planning_zones'!$H$5:$H$154,"&gt;="&amp;AB$4),0))</f>
        <v/>
      </c>
      <c r="AC23" s="13">
        <f>IF(OR($A23="",AC$4=""),"",IFERROR(COUNTIFS('Planning_zones'!$B$5:$B$154,$A23,'Planning_zones'!$K$5:$K$154,"&lt;&gt;Annulé",'Planning_zones'!$G$5:$G$154,"&lt;="&amp;AC$4+6,'Planning_zones'!$H$5:$H$154,"&gt;="&amp;AC$4),0))</f>
        <v/>
      </c>
      <c r="AD23" s="13">
        <f>IF(OR($A23="",AD$4=""),"",IFERROR(COUNTIFS('Planning_zones'!$B$5:$B$154,$A23,'Planning_zones'!$K$5:$K$154,"&lt;&gt;Annulé",'Planning_zones'!$G$5:$G$154,"&lt;="&amp;AD$4+6,'Planning_zones'!$H$5:$H$154,"&gt;="&amp;AD$4),0))</f>
        <v/>
      </c>
      <c r="AE23" s="13">
        <f>IF(OR($A23="",AE$4=""),"",IFERROR(COUNTIFS('Planning_zones'!$B$5:$B$154,$A23,'Planning_zones'!$K$5:$K$154,"&lt;&gt;Annulé",'Planning_zones'!$G$5:$G$154,"&lt;="&amp;AE$4+6,'Planning_zones'!$H$5:$H$154,"&gt;="&amp;AE$4),0))</f>
        <v/>
      </c>
      <c r="AF23" s="13">
        <f>IF(OR($A23="",AF$4=""),"",IFERROR(COUNTIFS('Planning_zones'!$B$5:$B$154,$A23,'Planning_zones'!$K$5:$K$154,"&lt;&gt;Annulé",'Planning_zones'!$G$5:$G$154,"&lt;="&amp;AF$4+6,'Planning_zones'!$H$5:$H$154,"&gt;="&amp;AF$4),0))</f>
        <v/>
      </c>
      <c r="AG23" s="13">
        <f>IF(OR($A23="",AG$4=""),"",IFERROR(COUNTIFS('Planning_zones'!$B$5:$B$154,$A23,'Planning_zones'!$K$5:$K$154,"&lt;&gt;Annulé",'Planning_zones'!$G$5:$G$154,"&lt;="&amp;AG$4+6,'Planning_zones'!$H$5:$H$154,"&gt;="&amp;AG$4),0))</f>
        <v/>
      </c>
      <c r="AH23" s="13">
        <f>IF(OR($A23="",AH$4=""),"",IFERROR(COUNTIFS('Planning_zones'!$B$5:$B$154,$A23,'Planning_zones'!$K$5:$K$154,"&lt;&gt;Annulé",'Planning_zones'!$G$5:$G$154,"&lt;="&amp;AH$4+6,'Planning_zones'!$H$5:$H$154,"&gt;="&amp;AH$4),0))</f>
        <v/>
      </c>
      <c r="AI23" s="13">
        <f>IF(OR($A23="",AI$4=""),"",IFERROR(COUNTIFS('Planning_zones'!$B$5:$B$154,$A23,'Planning_zones'!$K$5:$K$154,"&lt;&gt;Annulé",'Planning_zones'!$G$5:$G$154,"&lt;="&amp;AI$4+6,'Planning_zones'!$H$5:$H$154,"&gt;="&amp;AI$4),0))</f>
        <v/>
      </c>
      <c r="AJ23" s="13">
        <f>IF(OR($A23="",AJ$4=""),"",IFERROR(COUNTIFS('Planning_zones'!$B$5:$B$154,$A23,'Planning_zones'!$K$5:$K$154,"&lt;&gt;Annulé",'Planning_zones'!$G$5:$G$154,"&lt;="&amp;AJ$4+6,'Planning_zones'!$H$5:$H$154,"&gt;="&amp;AJ$4),0))</f>
        <v/>
      </c>
      <c r="AK23" s="13">
        <f>IF(OR($A23="",AK$4=""),"",IFERROR(COUNTIFS('Planning_zones'!$B$5:$B$154,$A23,'Planning_zones'!$K$5:$K$154,"&lt;&gt;Annulé",'Planning_zones'!$G$5:$G$154,"&lt;="&amp;AK$4+6,'Planning_zones'!$H$5:$H$154,"&gt;="&amp;AK$4),0))</f>
        <v/>
      </c>
      <c r="AL23" s="13">
        <f>IF(OR($A23="",AL$4=""),"",IFERROR(COUNTIFS('Planning_zones'!$B$5:$B$154,$A23,'Planning_zones'!$K$5:$K$154,"&lt;&gt;Annulé",'Planning_zones'!$G$5:$G$154,"&lt;="&amp;AL$4+6,'Planning_zones'!$H$5:$H$154,"&gt;="&amp;AL$4),0))</f>
        <v/>
      </c>
      <c r="AM23" s="13">
        <f>IF(OR($A23="",AM$4=""),"",IFERROR(COUNTIFS('Planning_zones'!$B$5:$B$154,$A23,'Planning_zones'!$K$5:$K$154,"&lt;&gt;Annulé",'Planning_zones'!$G$5:$G$154,"&lt;="&amp;AM$4+6,'Planning_zones'!$H$5:$H$154,"&gt;="&amp;AM$4),0))</f>
        <v/>
      </c>
      <c r="AN23" s="13">
        <f>IF(OR($A23="",AN$4=""),"",IFERROR(COUNTIFS('Planning_zones'!$B$5:$B$154,$A23,'Planning_zones'!$K$5:$K$154,"&lt;&gt;Annulé",'Planning_zones'!$G$5:$G$154,"&lt;="&amp;AN$4+6,'Planning_zones'!$H$5:$H$154,"&gt;="&amp;AN$4),0))</f>
        <v/>
      </c>
      <c r="AO23" s="13">
        <f>IF(OR($A23="",AO$4=""),"",IFERROR(COUNTIFS('Planning_zones'!$B$5:$B$154,$A23,'Planning_zones'!$K$5:$K$154,"&lt;&gt;Annulé",'Planning_zones'!$G$5:$G$154,"&lt;="&amp;AO$4+6,'Planning_zones'!$H$5:$H$154,"&gt;="&amp;AO$4),0))</f>
        <v/>
      </c>
      <c r="AP23" s="13">
        <f>IF(OR($A23="",AP$4=""),"",IFERROR(COUNTIFS('Planning_zones'!$B$5:$B$154,$A23,'Planning_zones'!$K$5:$K$154,"&lt;&gt;Annulé",'Planning_zones'!$G$5:$G$154,"&lt;="&amp;AP$4+6,'Planning_zones'!$H$5:$H$154,"&gt;="&amp;AP$4),0))</f>
        <v/>
      </c>
      <c r="AQ23" s="13">
        <f>IF(OR($A23="",AQ$4=""),"",IFERROR(COUNTIFS('Planning_zones'!$B$5:$B$154,$A23,'Planning_zones'!$K$5:$K$154,"&lt;&gt;Annulé",'Planning_zones'!$G$5:$G$154,"&lt;="&amp;AQ$4+6,'Planning_zones'!$H$5:$H$154,"&gt;="&amp;AQ$4),0))</f>
        <v/>
      </c>
      <c r="AR23" s="13">
        <f>IF(OR($A23="",AR$4=""),"",IFERROR(COUNTIFS('Planning_zones'!$B$5:$B$154,$A23,'Planning_zones'!$K$5:$K$154,"&lt;&gt;Annulé",'Planning_zones'!$G$5:$G$154,"&lt;="&amp;AR$4+6,'Planning_zones'!$H$5:$H$154,"&gt;="&amp;AR$4),0))</f>
        <v/>
      </c>
      <c r="AS23" s="13">
        <f>IF(OR($A23="",AS$4=""),"",IFERROR(COUNTIFS('Planning_zones'!$B$5:$B$154,$A23,'Planning_zones'!$K$5:$K$154,"&lt;&gt;Annulé",'Planning_zones'!$G$5:$G$154,"&lt;="&amp;AS$4+6,'Planning_zones'!$H$5:$H$154,"&gt;="&amp;AS$4),0))</f>
        <v/>
      </c>
      <c r="AT23" s="13">
        <f>IF(OR($A23="",AT$4=""),"",IFERROR(COUNTIFS('Planning_zones'!$B$5:$B$154,$A23,'Planning_zones'!$K$5:$K$154,"&lt;&gt;Annulé",'Planning_zones'!$G$5:$G$154,"&lt;="&amp;AT$4+6,'Planning_zones'!$H$5:$H$154,"&gt;="&amp;AT$4),0))</f>
        <v/>
      </c>
      <c r="AU23" s="13">
        <f>IF(OR($A23="",AU$4=""),"",IFERROR(COUNTIFS('Planning_zones'!$B$5:$B$154,$A23,'Planning_zones'!$K$5:$K$154,"&lt;&gt;Annulé",'Planning_zones'!$G$5:$G$154,"&lt;="&amp;AU$4+6,'Planning_zones'!$H$5:$H$154,"&gt;="&amp;AU$4),0))</f>
        <v/>
      </c>
      <c r="AV23" s="13">
        <f>IF(OR($A23="",AV$4=""),"",IFERROR(COUNTIFS('Planning_zones'!$B$5:$B$154,$A23,'Planning_zones'!$K$5:$K$154,"&lt;&gt;Annulé",'Planning_zones'!$G$5:$G$154,"&lt;="&amp;AV$4+6,'Planning_zones'!$H$5:$H$154,"&gt;="&amp;AV$4),0))</f>
        <v/>
      </c>
      <c r="AW23" s="13">
        <f>IF(OR($A23="",AW$4=""),"",IFERROR(COUNTIFS('Planning_zones'!$B$5:$B$154,$A23,'Planning_zones'!$K$5:$K$154,"&lt;&gt;Annulé",'Planning_zones'!$G$5:$G$154,"&lt;="&amp;AW$4+6,'Planning_zones'!$H$5:$H$154,"&gt;="&amp;AW$4),0))</f>
        <v/>
      </c>
      <c r="AX23" s="13">
        <f>IF(OR($A23="",AX$4=""),"",IFERROR(COUNTIFS('Planning_zones'!$B$5:$B$154,$A23,'Planning_zones'!$K$5:$K$154,"&lt;&gt;Annulé",'Planning_zones'!$G$5:$G$154,"&lt;="&amp;AX$4+6,'Planning_zones'!$H$5:$H$154,"&gt;="&amp;AX$4),0))</f>
        <v/>
      </c>
      <c r="AY23" s="13">
        <f>IF(OR($A23="",AY$4=""),"",IFERROR(COUNTIFS('Planning_zones'!$B$5:$B$154,$A23,'Planning_zones'!$K$5:$K$154,"&lt;&gt;Annulé",'Planning_zones'!$G$5:$G$154,"&lt;="&amp;AY$4+6,'Planning_zones'!$H$5:$H$154,"&gt;="&amp;AY$4),0))</f>
        <v/>
      </c>
      <c r="AZ23" s="13">
        <f>IF(OR($A23="",AZ$4=""),"",IFERROR(COUNTIFS('Planning_zones'!$B$5:$B$154,$A23,'Planning_zones'!$K$5:$K$154,"&lt;&gt;Annulé",'Planning_zones'!$G$5:$G$154,"&lt;="&amp;AZ$4+6,'Planning_zones'!$H$5:$H$154,"&gt;="&amp;AZ$4),0))</f>
        <v/>
      </c>
      <c r="BA23" s="13">
        <f>IF(OR($A23="",BA$4=""),"",IFERROR(COUNTIFS('Planning_zones'!$B$5:$B$154,$A23,'Planning_zones'!$K$5:$K$154,"&lt;&gt;Annulé",'Planning_zones'!$G$5:$G$154,"&lt;="&amp;BA$4+6,'Planning_zones'!$H$5:$H$154,"&gt;="&amp;BA$4),0))</f>
        <v/>
      </c>
    </row>
    <row r="24" ht="21" customHeight="1">
      <c r="A24" s="28">
        <f>IFERROR(INDEX('Paramètres'!$A$8:$A$107,MATCH(SMALL('Paramètres'!$C$8:$C$107,20),'Paramètres'!$C$8:$C$107,0)),"")</f>
        <v/>
      </c>
      <c r="B24" s="13">
        <f>IF(OR($A24="",B$4=""),"",IFERROR(COUNTIFS('Planning_zones'!$B$5:$B$154,$A24,'Planning_zones'!$K$5:$K$154,"&lt;&gt;Annulé",'Planning_zones'!$G$5:$G$154,"&lt;="&amp;B$4+6,'Planning_zones'!$H$5:$H$154,"&gt;="&amp;B$4),0))</f>
        <v/>
      </c>
      <c r="C24" s="13">
        <f>IF(OR($A24="",C$4=""),"",IFERROR(COUNTIFS('Planning_zones'!$B$5:$B$154,$A24,'Planning_zones'!$K$5:$K$154,"&lt;&gt;Annulé",'Planning_zones'!$G$5:$G$154,"&lt;="&amp;C$4+6,'Planning_zones'!$H$5:$H$154,"&gt;="&amp;C$4),0))</f>
        <v/>
      </c>
      <c r="D24" s="13">
        <f>IF(OR($A24="",D$4=""),"",IFERROR(COUNTIFS('Planning_zones'!$B$5:$B$154,$A24,'Planning_zones'!$K$5:$K$154,"&lt;&gt;Annulé",'Planning_zones'!$G$5:$G$154,"&lt;="&amp;D$4+6,'Planning_zones'!$H$5:$H$154,"&gt;="&amp;D$4),0))</f>
        <v/>
      </c>
      <c r="E24" s="13">
        <f>IF(OR($A24="",E$4=""),"",IFERROR(COUNTIFS('Planning_zones'!$B$5:$B$154,$A24,'Planning_zones'!$K$5:$K$154,"&lt;&gt;Annulé",'Planning_zones'!$G$5:$G$154,"&lt;="&amp;E$4+6,'Planning_zones'!$H$5:$H$154,"&gt;="&amp;E$4),0))</f>
        <v/>
      </c>
      <c r="F24" s="13">
        <f>IF(OR($A24="",F$4=""),"",IFERROR(COUNTIFS('Planning_zones'!$B$5:$B$154,$A24,'Planning_zones'!$K$5:$K$154,"&lt;&gt;Annulé",'Planning_zones'!$G$5:$G$154,"&lt;="&amp;F$4+6,'Planning_zones'!$H$5:$H$154,"&gt;="&amp;F$4),0))</f>
        <v/>
      </c>
      <c r="G24" s="13">
        <f>IF(OR($A24="",G$4=""),"",IFERROR(COUNTIFS('Planning_zones'!$B$5:$B$154,$A24,'Planning_zones'!$K$5:$K$154,"&lt;&gt;Annulé",'Planning_zones'!$G$5:$G$154,"&lt;="&amp;G$4+6,'Planning_zones'!$H$5:$H$154,"&gt;="&amp;G$4),0))</f>
        <v/>
      </c>
      <c r="H24" s="13">
        <f>IF(OR($A24="",H$4=""),"",IFERROR(COUNTIFS('Planning_zones'!$B$5:$B$154,$A24,'Planning_zones'!$K$5:$K$154,"&lt;&gt;Annulé",'Planning_zones'!$G$5:$G$154,"&lt;="&amp;H$4+6,'Planning_zones'!$H$5:$H$154,"&gt;="&amp;H$4),0))</f>
        <v/>
      </c>
      <c r="I24" s="13">
        <f>IF(OR($A24="",I$4=""),"",IFERROR(COUNTIFS('Planning_zones'!$B$5:$B$154,$A24,'Planning_zones'!$K$5:$K$154,"&lt;&gt;Annulé",'Planning_zones'!$G$5:$G$154,"&lt;="&amp;I$4+6,'Planning_zones'!$H$5:$H$154,"&gt;="&amp;I$4),0))</f>
        <v/>
      </c>
      <c r="J24" s="13">
        <f>IF(OR($A24="",J$4=""),"",IFERROR(COUNTIFS('Planning_zones'!$B$5:$B$154,$A24,'Planning_zones'!$K$5:$K$154,"&lt;&gt;Annulé",'Planning_zones'!$G$5:$G$154,"&lt;="&amp;J$4+6,'Planning_zones'!$H$5:$H$154,"&gt;="&amp;J$4),0))</f>
        <v/>
      </c>
      <c r="K24" s="13">
        <f>IF(OR($A24="",K$4=""),"",IFERROR(COUNTIFS('Planning_zones'!$B$5:$B$154,$A24,'Planning_zones'!$K$5:$K$154,"&lt;&gt;Annulé",'Planning_zones'!$G$5:$G$154,"&lt;="&amp;K$4+6,'Planning_zones'!$H$5:$H$154,"&gt;="&amp;K$4),0))</f>
        <v/>
      </c>
      <c r="L24" s="13">
        <f>IF(OR($A24="",L$4=""),"",IFERROR(COUNTIFS('Planning_zones'!$B$5:$B$154,$A24,'Planning_zones'!$K$5:$K$154,"&lt;&gt;Annulé",'Planning_zones'!$G$5:$G$154,"&lt;="&amp;L$4+6,'Planning_zones'!$H$5:$H$154,"&gt;="&amp;L$4),0))</f>
        <v/>
      </c>
      <c r="M24" s="13">
        <f>IF(OR($A24="",M$4=""),"",IFERROR(COUNTIFS('Planning_zones'!$B$5:$B$154,$A24,'Planning_zones'!$K$5:$K$154,"&lt;&gt;Annulé",'Planning_zones'!$G$5:$G$154,"&lt;="&amp;M$4+6,'Planning_zones'!$H$5:$H$154,"&gt;="&amp;M$4),0))</f>
        <v/>
      </c>
      <c r="N24" s="13">
        <f>IF(OR($A24="",N$4=""),"",IFERROR(COUNTIFS('Planning_zones'!$B$5:$B$154,$A24,'Planning_zones'!$K$5:$K$154,"&lt;&gt;Annulé",'Planning_zones'!$G$5:$G$154,"&lt;="&amp;N$4+6,'Planning_zones'!$H$5:$H$154,"&gt;="&amp;N$4),0))</f>
        <v/>
      </c>
      <c r="O24" s="13">
        <f>IF(OR($A24="",O$4=""),"",IFERROR(COUNTIFS('Planning_zones'!$B$5:$B$154,$A24,'Planning_zones'!$K$5:$K$154,"&lt;&gt;Annulé",'Planning_zones'!$G$5:$G$154,"&lt;="&amp;O$4+6,'Planning_zones'!$H$5:$H$154,"&gt;="&amp;O$4),0))</f>
        <v/>
      </c>
      <c r="P24" s="13">
        <f>IF(OR($A24="",P$4=""),"",IFERROR(COUNTIFS('Planning_zones'!$B$5:$B$154,$A24,'Planning_zones'!$K$5:$K$154,"&lt;&gt;Annulé",'Planning_zones'!$G$5:$G$154,"&lt;="&amp;P$4+6,'Planning_zones'!$H$5:$H$154,"&gt;="&amp;P$4),0))</f>
        <v/>
      </c>
      <c r="Q24" s="13">
        <f>IF(OR($A24="",Q$4=""),"",IFERROR(COUNTIFS('Planning_zones'!$B$5:$B$154,$A24,'Planning_zones'!$K$5:$K$154,"&lt;&gt;Annulé",'Planning_zones'!$G$5:$G$154,"&lt;="&amp;Q$4+6,'Planning_zones'!$H$5:$H$154,"&gt;="&amp;Q$4),0))</f>
        <v/>
      </c>
      <c r="R24" s="13">
        <f>IF(OR($A24="",R$4=""),"",IFERROR(COUNTIFS('Planning_zones'!$B$5:$B$154,$A24,'Planning_zones'!$K$5:$K$154,"&lt;&gt;Annulé",'Planning_zones'!$G$5:$G$154,"&lt;="&amp;R$4+6,'Planning_zones'!$H$5:$H$154,"&gt;="&amp;R$4),0))</f>
        <v/>
      </c>
      <c r="S24" s="13">
        <f>IF(OR($A24="",S$4=""),"",IFERROR(COUNTIFS('Planning_zones'!$B$5:$B$154,$A24,'Planning_zones'!$K$5:$K$154,"&lt;&gt;Annulé",'Planning_zones'!$G$5:$G$154,"&lt;="&amp;S$4+6,'Planning_zones'!$H$5:$H$154,"&gt;="&amp;S$4),0))</f>
        <v/>
      </c>
      <c r="T24" s="13">
        <f>IF(OR($A24="",T$4=""),"",IFERROR(COUNTIFS('Planning_zones'!$B$5:$B$154,$A24,'Planning_zones'!$K$5:$K$154,"&lt;&gt;Annulé",'Planning_zones'!$G$5:$G$154,"&lt;="&amp;T$4+6,'Planning_zones'!$H$5:$H$154,"&gt;="&amp;T$4),0))</f>
        <v/>
      </c>
      <c r="U24" s="13">
        <f>IF(OR($A24="",U$4=""),"",IFERROR(COUNTIFS('Planning_zones'!$B$5:$B$154,$A24,'Planning_zones'!$K$5:$K$154,"&lt;&gt;Annulé",'Planning_zones'!$G$5:$G$154,"&lt;="&amp;U$4+6,'Planning_zones'!$H$5:$H$154,"&gt;="&amp;U$4),0))</f>
        <v/>
      </c>
      <c r="V24" s="13">
        <f>IF(OR($A24="",V$4=""),"",IFERROR(COUNTIFS('Planning_zones'!$B$5:$B$154,$A24,'Planning_zones'!$K$5:$K$154,"&lt;&gt;Annulé",'Planning_zones'!$G$5:$G$154,"&lt;="&amp;V$4+6,'Planning_zones'!$H$5:$H$154,"&gt;="&amp;V$4),0))</f>
        <v/>
      </c>
      <c r="W24" s="13">
        <f>IF(OR($A24="",W$4=""),"",IFERROR(COUNTIFS('Planning_zones'!$B$5:$B$154,$A24,'Planning_zones'!$K$5:$K$154,"&lt;&gt;Annulé",'Planning_zones'!$G$5:$G$154,"&lt;="&amp;W$4+6,'Planning_zones'!$H$5:$H$154,"&gt;="&amp;W$4),0))</f>
        <v/>
      </c>
      <c r="X24" s="13">
        <f>IF(OR($A24="",X$4=""),"",IFERROR(COUNTIFS('Planning_zones'!$B$5:$B$154,$A24,'Planning_zones'!$K$5:$K$154,"&lt;&gt;Annulé",'Planning_zones'!$G$5:$G$154,"&lt;="&amp;X$4+6,'Planning_zones'!$H$5:$H$154,"&gt;="&amp;X$4),0))</f>
        <v/>
      </c>
      <c r="Y24" s="13">
        <f>IF(OR($A24="",Y$4=""),"",IFERROR(COUNTIFS('Planning_zones'!$B$5:$B$154,$A24,'Planning_zones'!$K$5:$K$154,"&lt;&gt;Annulé",'Planning_zones'!$G$5:$G$154,"&lt;="&amp;Y$4+6,'Planning_zones'!$H$5:$H$154,"&gt;="&amp;Y$4),0))</f>
        <v/>
      </c>
      <c r="Z24" s="13">
        <f>IF(OR($A24="",Z$4=""),"",IFERROR(COUNTIFS('Planning_zones'!$B$5:$B$154,$A24,'Planning_zones'!$K$5:$K$154,"&lt;&gt;Annulé",'Planning_zones'!$G$5:$G$154,"&lt;="&amp;Z$4+6,'Planning_zones'!$H$5:$H$154,"&gt;="&amp;Z$4),0))</f>
        <v/>
      </c>
      <c r="AA24" s="13">
        <f>IF(OR($A24="",AA$4=""),"",IFERROR(COUNTIFS('Planning_zones'!$B$5:$B$154,$A24,'Planning_zones'!$K$5:$K$154,"&lt;&gt;Annulé",'Planning_zones'!$G$5:$G$154,"&lt;="&amp;AA$4+6,'Planning_zones'!$H$5:$H$154,"&gt;="&amp;AA$4),0))</f>
        <v/>
      </c>
      <c r="AB24" s="13">
        <f>IF(OR($A24="",AB$4=""),"",IFERROR(COUNTIFS('Planning_zones'!$B$5:$B$154,$A24,'Planning_zones'!$K$5:$K$154,"&lt;&gt;Annulé",'Planning_zones'!$G$5:$G$154,"&lt;="&amp;AB$4+6,'Planning_zones'!$H$5:$H$154,"&gt;="&amp;AB$4),0))</f>
        <v/>
      </c>
      <c r="AC24" s="13">
        <f>IF(OR($A24="",AC$4=""),"",IFERROR(COUNTIFS('Planning_zones'!$B$5:$B$154,$A24,'Planning_zones'!$K$5:$K$154,"&lt;&gt;Annulé",'Planning_zones'!$G$5:$G$154,"&lt;="&amp;AC$4+6,'Planning_zones'!$H$5:$H$154,"&gt;="&amp;AC$4),0))</f>
        <v/>
      </c>
      <c r="AD24" s="13">
        <f>IF(OR($A24="",AD$4=""),"",IFERROR(COUNTIFS('Planning_zones'!$B$5:$B$154,$A24,'Planning_zones'!$K$5:$K$154,"&lt;&gt;Annulé",'Planning_zones'!$G$5:$G$154,"&lt;="&amp;AD$4+6,'Planning_zones'!$H$5:$H$154,"&gt;="&amp;AD$4),0))</f>
        <v/>
      </c>
      <c r="AE24" s="13">
        <f>IF(OR($A24="",AE$4=""),"",IFERROR(COUNTIFS('Planning_zones'!$B$5:$B$154,$A24,'Planning_zones'!$K$5:$K$154,"&lt;&gt;Annulé",'Planning_zones'!$G$5:$G$154,"&lt;="&amp;AE$4+6,'Planning_zones'!$H$5:$H$154,"&gt;="&amp;AE$4),0))</f>
        <v/>
      </c>
      <c r="AF24" s="13">
        <f>IF(OR($A24="",AF$4=""),"",IFERROR(COUNTIFS('Planning_zones'!$B$5:$B$154,$A24,'Planning_zones'!$K$5:$K$154,"&lt;&gt;Annulé",'Planning_zones'!$G$5:$G$154,"&lt;="&amp;AF$4+6,'Planning_zones'!$H$5:$H$154,"&gt;="&amp;AF$4),0))</f>
        <v/>
      </c>
      <c r="AG24" s="13">
        <f>IF(OR($A24="",AG$4=""),"",IFERROR(COUNTIFS('Planning_zones'!$B$5:$B$154,$A24,'Planning_zones'!$K$5:$K$154,"&lt;&gt;Annulé",'Planning_zones'!$G$5:$G$154,"&lt;="&amp;AG$4+6,'Planning_zones'!$H$5:$H$154,"&gt;="&amp;AG$4),0))</f>
        <v/>
      </c>
      <c r="AH24" s="13">
        <f>IF(OR($A24="",AH$4=""),"",IFERROR(COUNTIFS('Planning_zones'!$B$5:$B$154,$A24,'Planning_zones'!$K$5:$K$154,"&lt;&gt;Annulé",'Planning_zones'!$G$5:$G$154,"&lt;="&amp;AH$4+6,'Planning_zones'!$H$5:$H$154,"&gt;="&amp;AH$4),0))</f>
        <v/>
      </c>
      <c r="AI24" s="13">
        <f>IF(OR($A24="",AI$4=""),"",IFERROR(COUNTIFS('Planning_zones'!$B$5:$B$154,$A24,'Planning_zones'!$K$5:$K$154,"&lt;&gt;Annulé",'Planning_zones'!$G$5:$G$154,"&lt;="&amp;AI$4+6,'Planning_zones'!$H$5:$H$154,"&gt;="&amp;AI$4),0))</f>
        <v/>
      </c>
      <c r="AJ24" s="13">
        <f>IF(OR($A24="",AJ$4=""),"",IFERROR(COUNTIFS('Planning_zones'!$B$5:$B$154,$A24,'Planning_zones'!$K$5:$K$154,"&lt;&gt;Annulé",'Planning_zones'!$G$5:$G$154,"&lt;="&amp;AJ$4+6,'Planning_zones'!$H$5:$H$154,"&gt;="&amp;AJ$4),0))</f>
        <v/>
      </c>
      <c r="AK24" s="13">
        <f>IF(OR($A24="",AK$4=""),"",IFERROR(COUNTIFS('Planning_zones'!$B$5:$B$154,$A24,'Planning_zones'!$K$5:$K$154,"&lt;&gt;Annulé",'Planning_zones'!$G$5:$G$154,"&lt;="&amp;AK$4+6,'Planning_zones'!$H$5:$H$154,"&gt;="&amp;AK$4),0))</f>
        <v/>
      </c>
      <c r="AL24" s="13">
        <f>IF(OR($A24="",AL$4=""),"",IFERROR(COUNTIFS('Planning_zones'!$B$5:$B$154,$A24,'Planning_zones'!$K$5:$K$154,"&lt;&gt;Annulé",'Planning_zones'!$G$5:$G$154,"&lt;="&amp;AL$4+6,'Planning_zones'!$H$5:$H$154,"&gt;="&amp;AL$4),0))</f>
        <v/>
      </c>
      <c r="AM24" s="13">
        <f>IF(OR($A24="",AM$4=""),"",IFERROR(COUNTIFS('Planning_zones'!$B$5:$B$154,$A24,'Planning_zones'!$K$5:$K$154,"&lt;&gt;Annulé",'Planning_zones'!$G$5:$G$154,"&lt;="&amp;AM$4+6,'Planning_zones'!$H$5:$H$154,"&gt;="&amp;AM$4),0))</f>
        <v/>
      </c>
      <c r="AN24" s="13">
        <f>IF(OR($A24="",AN$4=""),"",IFERROR(COUNTIFS('Planning_zones'!$B$5:$B$154,$A24,'Planning_zones'!$K$5:$K$154,"&lt;&gt;Annulé",'Planning_zones'!$G$5:$G$154,"&lt;="&amp;AN$4+6,'Planning_zones'!$H$5:$H$154,"&gt;="&amp;AN$4),0))</f>
        <v/>
      </c>
      <c r="AO24" s="13">
        <f>IF(OR($A24="",AO$4=""),"",IFERROR(COUNTIFS('Planning_zones'!$B$5:$B$154,$A24,'Planning_zones'!$K$5:$K$154,"&lt;&gt;Annulé",'Planning_zones'!$G$5:$G$154,"&lt;="&amp;AO$4+6,'Planning_zones'!$H$5:$H$154,"&gt;="&amp;AO$4),0))</f>
        <v/>
      </c>
      <c r="AP24" s="13">
        <f>IF(OR($A24="",AP$4=""),"",IFERROR(COUNTIFS('Planning_zones'!$B$5:$B$154,$A24,'Planning_zones'!$K$5:$K$154,"&lt;&gt;Annulé",'Planning_zones'!$G$5:$G$154,"&lt;="&amp;AP$4+6,'Planning_zones'!$H$5:$H$154,"&gt;="&amp;AP$4),0))</f>
        <v/>
      </c>
      <c r="AQ24" s="13">
        <f>IF(OR($A24="",AQ$4=""),"",IFERROR(COUNTIFS('Planning_zones'!$B$5:$B$154,$A24,'Planning_zones'!$K$5:$K$154,"&lt;&gt;Annulé",'Planning_zones'!$G$5:$G$154,"&lt;="&amp;AQ$4+6,'Planning_zones'!$H$5:$H$154,"&gt;="&amp;AQ$4),0))</f>
        <v/>
      </c>
      <c r="AR24" s="13">
        <f>IF(OR($A24="",AR$4=""),"",IFERROR(COUNTIFS('Planning_zones'!$B$5:$B$154,$A24,'Planning_zones'!$K$5:$K$154,"&lt;&gt;Annulé",'Planning_zones'!$G$5:$G$154,"&lt;="&amp;AR$4+6,'Planning_zones'!$H$5:$H$154,"&gt;="&amp;AR$4),0))</f>
        <v/>
      </c>
      <c r="AS24" s="13">
        <f>IF(OR($A24="",AS$4=""),"",IFERROR(COUNTIFS('Planning_zones'!$B$5:$B$154,$A24,'Planning_zones'!$K$5:$K$154,"&lt;&gt;Annulé",'Planning_zones'!$G$5:$G$154,"&lt;="&amp;AS$4+6,'Planning_zones'!$H$5:$H$154,"&gt;="&amp;AS$4),0))</f>
        <v/>
      </c>
      <c r="AT24" s="13">
        <f>IF(OR($A24="",AT$4=""),"",IFERROR(COUNTIFS('Planning_zones'!$B$5:$B$154,$A24,'Planning_zones'!$K$5:$K$154,"&lt;&gt;Annulé",'Planning_zones'!$G$5:$G$154,"&lt;="&amp;AT$4+6,'Planning_zones'!$H$5:$H$154,"&gt;="&amp;AT$4),0))</f>
        <v/>
      </c>
      <c r="AU24" s="13">
        <f>IF(OR($A24="",AU$4=""),"",IFERROR(COUNTIFS('Planning_zones'!$B$5:$B$154,$A24,'Planning_zones'!$K$5:$K$154,"&lt;&gt;Annulé",'Planning_zones'!$G$5:$G$154,"&lt;="&amp;AU$4+6,'Planning_zones'!$H$5:$H$154,"&gt;="&amp;AU$4),0))</f>
        <v/>
      </c>
      <c r="AV24" s="13">
        <f>IF(OR($A24="",AV$4=""),"",IFERROR(COUNTIFS('Planning_zones'!$B$5:$B$154,$A24,'Planning_zones'!$K$5:$K$154,"&lt;&gt;Annulé",'Planning_zones'!$G$5:$G$154,"&lt;="&amp;AV$4+6,'Planning_zones'!$H$5:$H$154,"&gt;="&amp;AV$4),0))</f>
        <v/>
      </c>
      <c r="AW24" s="13">
        <f>IF(OR($A24="",AW$4=""),"",IFERROR(COUNTIFS('Planning_zones'!$B$5:$B$154,$A24,'Planning_zones'!$K$5:$K$154,"&lt;&gt;Annulé",'Planning_zones'!$G$5:$G$154,"&lt;="&amp;AW$4+6,'Planning_zones'!$H$5:$H$154,"&gt;="&amp;AW$4),0))</f>
        <v/>
      </c>
      <c r="AX24" s="13">
        <f>IF(OR($A24="",AX$4=""),"",IFERROR(COUNTIFS('Planning_zones'!$B$5:$B$154,$A24,'Planning_zones'!$K$5:$K$154,"&lt;&gt;Annulé",'Planning_zones'!$G$5:$G$154,"&lt;="&amp;AX$4+6,'Planning_zones'!$H$5:$H$154,"&gt;="&amp;AX$4),0))</f>
        <v/>
      </c>
      <c r="AY24" s="13">
        <f>IF(OR($A24="",AY$4=""),"",IFERROR(COUNTIFS('Planning_zones'!$B$5:$B$154,$A24,'Planning_zones'!$K$5:$K$154,"&lt;&gt;Annulé",'Planning_zones'!$G$5:$G$154,"&lt;="&amp;AY$4+6,'Planning_zones'!$H$5:$H$154,"&gt;="&amp;AY$4),0))</f>
        <v/>
      </c>
      <c r="AZ24" s="13">
        <f>IF(OR($A24="",AZ$4=""),"",IFERROR(COUNTIFS('Planning_zones'!$B$5:$B$154,$A24,'Planning_zones'!$K$5:$K$154,"&lt;&gt;Annulé",'Planning_zones'!$G$5:$G$154,"&lt;="&amp;AZ$4+6,'Planning_zones'!$H$5:$H$154,"&gt;="&amp;AZ$4),0))</f>
        <v/>
      </c>
      <c r="BA24" s="13">
        <f>IF(OR($A24="",BA$4=""),"",IFERROR(COUNTIFS('Planning_zones'!$B$5:$B$154,$A24,'Planning_zones'!$K$5:$K$154,"&lt;&gt;Annulé",'Planning_zones'!$G$5:$G$154,"&lt;="&amp;BA$4+6,'Planning_zones'!$H$5:$H$154,"&gt;="&amp;BA$4),0))</f>
        <v/>
      </c>
    </row>
    <row r="25" ht="21" customHeight="1">
      <c r="A25" s="27">
        <f>IFERROR(INDEX('Paramètres'!$A$8:$A$107,MATCH(SMALL('Paramètres'!$C$8:$C$107,21),'Paramètres'!$C$8:$C$107,0)),"")</f>
        <v/>
      </c>
      <c r="B25" s="13">
        <f>IF(OR($A25="",B$4=""),"",IFERROR(COUNTIFS('Planning_zones'!$B$5:$B$154,$A25,'Planning_zones'!$K$5:$K$154,"&lt;&gt;Annulé",'Planning_zones'!$G$5:$G$154,"&lt;="&amp;B$4+6,'Planning_zones'!$H$5:$H$154,"&gt;="&amp;B$4),0))</f>
        <v/>
      </c>
      <c r="C25" s="13">
        <f>IF(OR($A25="",C$4=""),"",IFERROR(COUNTIFS('Planning_zones'!$B$5:$B$154,$A25,'Planning_zones'!$K$5:$K$154,"&lt;&gt;Annulé",'Planning_zones'!$G$5:$G$154,"&lt;="&amp;C$4+6,'Planning_zones'!$H$5:$H$154,"&gt;="&amp;C$4),0))</f>
        <v/>
      </c>
      <c r="D25" s="13">
        <f>IF(OR($A25="",D$4=""),"",IFERROR(COUNTIFS('Planning_zones'!$B$5:$B$154,$A25,'Planning_zones'!$K$5:$K$154,"&lt;&gt;Annulé",'Planning_zones'!$G$5:$G$154,"&lt;="&amp;D$4+6,'Planning_zones'!$H$5:$H$154,"&gt;="&amp;D$4),0))</f>
        <v/>
      </c>
      <c r="E25" s="13">
        <f>IF(OR($A25="",E$4=""),"",IFERROR(COUNTIFS('Planning_zones'!$B$5:$B$154,$A25,'Planning_zones'!$K$5:$K$154,"&lt;&gt;Annulé",'Planning_zones'!$G$5:$G$154,"&lt;="&amp;E$4+6,'Planning_zones'!$H$5:$H$154,"&gt;="&amp;E$4),0))</f>
        <v/>
      </c>
      <c r="F25" s="13">
        <f>IF(OR($A25="",F$4=""),"",IFERROR(COUNTIFS('Planning_zones'!$B$5:$B$154,$A25,'Planning_zones'!$K$5:$K$154,"&lt;&gt;Annulé",'Planning_zones'!$G$5:$G$154,"&lt;="&amp;F$4+6,'Planning_zones'!$H$5:$H$154,"&gt;="&amp;F$4),0))</f>
        <v/>
      </c>
      <c r="G25" s="13">
        <f>IF(OR($A25="",G$4=""),"",IFERROR(COUNTIFS('Planning_zones'!$B$5:$B$154,$A25,'Planning_zones'!$K$5:$K$154,"&lt;&gt;Annulé",'Planning_zones'!$G$5:$G$154,"&lt;="&amp;G$4+6,'Planning_zones'!$H$5:$H$154,"&gt;="&amp;G$4),0))</f>
        <v/>
      </c>
      <c r="H25" s="13">
        <f>IF(OR($A25="",H$4=""),"",IFERROR(COUNTIFS('Planning_zones'!$B$5:$B$154,$A25,'Planning_zones'!$K$5:$K$154,"&lt;&gt;Annulé",'Planning_zones'!$G$5:$G$154,"&lt;="&amp;H$4+6,'Planning_zones'!$H$5:$H$154,"&gt;="&amp;H$4),0))</f>
        <v/>
      </c>
      <c r="I25" s="13">
        <f>IF(OR($A25="",I$4=""),"",IFERROR(COUNTIFS('Planning_zones'!$B$5:$B$154,$A25,'Planning_zones'!$K$5:$K$154,"&lt;&gt;Annulé",'Planning_zones'!$G$5:$G$154,"&lt;="&amp;I$4+6,'Planning_zones'!$H$5:$H$154,"&gt;="&amp;I$4),0))</f>
        <v/>
      </c>
      <c r="J25" s="13">
        <f>IF(OR($A25="",J$4=""),"",IFERROR(COUNTIFS('Planning_zones'!$B$5:$B$154,$A25,'Planning_zones'!$K$5:$K$154,"&lt;&gt;Annulé",'Planning_zones'!$G$5:$G$154,"&lt;="&amp;J$4+6,'Planning_zones'!$H$5:$H$154,"&gt;="&amp;J$4),0))</f>
        <v/>
      </c>
      <c r="K25" s="13">
        <f>IF(OR($A25="",K$4=""),"",IFERROR(COUNTIFS('Planning_zones'!$B$5:$B$154,$A25,'Planning_zones'!$K$5:$K$154,"&lt;&gt;Annulé",'Planning_zones'!$G$5:$G$154,"&lt;="&amp;K$4+6,'Planning_zones'!$H$5:$H$154,"&gt;="&amp;K$4),0))</f>
        <v/>
      </c>
      <c r="L25" s="13">
        <f>IF(OR($A25="",L$4=""),"",IFERROR(COUNTIFS('Planning_zones'!$B$5:$B$154,$A25,'Planning_zones'!$K$5:$K$154,"&lt;&gt;Annulé",'Planning_zones'!$G$5:$G$154,"&lt;="&amp;L$4+6,'Planning_zones'!$H$5:$H$154,"&gt;="&amp;L$4),0))</f>
        <v/>
      </c>
      <c r="M25" s="13">
        <f>IF(OR($A25="",M$4=""),"",IFERROR(COUNTIFS('Planning_zones'!$B$5:$B$154,$A25,'Planning_zones'!$K$5:$K$154,"&lt;&gt;Annulé",'Planning_zones'!$G$5:$G$154,"&lt;="&amp;M$4+6,'Planning_zones'!$H$5:$H$154,"&gt;="&amp;M$4),0))</f>
        <v/>
      </c>
      <c r="N25" s="13">
        <f>IF(OR($A25="",N$4=""),"",IFERROR(COUNTIFS('Planning_zones'!$B$5:$B$154,$A25,'Planning_zones'!$K$5:$K$154,"&lt;&gt;Annulé",'Planning_zones'!$G$5:$G$154,"&lt;="&amp;N$4+6,'Planning_zones'!$H$5:$H$154,"&gt;="&amp;N$4),0))</f>
        <v/>
      </c>
      <c r="O25" s="13">
        <f>IF(OR($A25="",O$4=""),"",IFERROR(COUNTIFS('Planning_zones'!$B$5:$B$154,$A25,'Planning_zones'!$K$5:$K$154,"&lt;&gt;Annulé",'Planning_zones'!$G$5:$G$154,"&lt;="&amp;O$4+6,'Planning_zones'!$H$5:$H$154,"&gt;="&amp;O$4),0))</f>
        <v/>
      </c>
      <c r="P25" s="13">
        <f>IF(OR($A25="",P$4=""),"",IFERROR(COUNTIFS('Planning_zones'!$B$5:$B$154,$A25,'Planning_zones'!$K$5:$K$154,"&lt;&gt;Annulé",'Planning_zones'!$G$5:$G$154,"&lt;="&amp;P$4+6,'Planning_zones'!$H$5:$H$154,"&gt;="&amp;P$4),0))</f>
        <v/>
      </c>
      <c r="Q25" s="13">
        <f>IF(OR($A25="",Q$4=""),"",IFERROR(COUNTIFS('Planning_zones'!$B$5:$B$154,$A25,'Planning_zones'!$K$5:$K$154,"&lt;&gt;Annulé",'Planning_zones'!$G$5:$G$154,"&lt;="&amp;Q$4+6,'Planning_zones'!$H$5:$H$154,"&gt;="&amp;Q$4),0))</f>
        <v/>
      </c>
      <c r="R25" s="13">
        <f>IF(OR($A25="",R$4=""),"",IFERROR(COUNTIFS('Planning_zones'!$B$5:$B$154,$A25,'Planning_zones'!$K$5:$K$154,"&lt;&gt;Annulé",'Planning_zones'!$G$5:$G$154,"&lt;="&amp;R$4+6,'Planning_zones'!$H$5:$H$154,"&gt;="&amp;R$4),0))</f>
        <v/>
      </c>
      <c r="S25" s="13">
        <f>IF(OR($A25="",S$4=""),"",IFERROR(COUNTIFS('Planning_zones'!$B$5:$B$154,$A25,'Planning_zones'!$K$5:$K$154,"&lt;&gt;Annulé",'Planning_zones'!$G$5:$G$154,"&lt;="&amp;S$4+6,'Planning_zones'!$H$5:$H$154,"&gt;="&amp;S$4),0))</f>
        <v/>
      </c>
      <c r="T25" s="13">
        <f>IF(OR($A25="",T$4=""),"",IFERROR(COUNTIFS('Planning_zones'!$B$5:$B$154,$A25,'Planning_zones'!$K$5:$K$154,"&lt;&gt;Annulé",'Planning_zones'!$G$5:$G$154,"&lt;="&amp;T$4+6,'Planning_zones'!$H$5:$H$154,"&gt;="&amp;T$4),0))</f>
        <v/>
      </c>
      <c r="U25" s="13">
        <f>IF(OR($A25="",U$4=""),"",IFERROR(COUNTIFS('Planning_zones'!$B$5:$B$154,$A25,'Planning_zones'!$K$5:$K$154,"&lt;&gt;Annulé",'Planning_zones'!$G$5:$G$154,"&lt;="&amp;U$4+6,'Planning_zones'!$H$5:$H$154,"&gt;="&amp;U$4),0))</f>
        <v/>
      </c>
      <c r="V25" s="13">
        <f>IF(OR($A25="",V$4=""),"",IFERROR(COUNTIFS('Planning_zones'!$B$5:$B$154,$A25,'Planning_zones'!$K$5:$K$154,"&lt;&gt;Annulé",'Planning_zones'!$G$5:$G$154,"&lt;="&amp;V$4+6,'Planning_zones'!$H$5:$H$154,"&gt;="&amp;V$4),0))</f>
        <v/>
      </c>
      <c r="W25" s="13">
        <f>IF(OR($A25="",W$4=""),"",IFERROR(COUNTIFS('Planning_zones'!$B$5:$B$154,$A25,'Planning_zones'!$K$5:$K$154,"&lt;&gt;Annulé",'Planning_zones'!$G$5:$G$154,"&lt;="&amp;W$4+6,'Planning_zones'!$H$5:$H$154,"&gt;="&amp;W$4),0))</f>
        <v/>
      </c>
      <c r="X25" s="13">
        <f>IF(OR($A25="",X$4=""),"",IFERROR(COUNTIFS('Planning_zones'!$B$5:$B$154,$A25,'Planning_zones'!$K$5:$K$154,"&lt;&gt;Annulé",'Planning_zones'!$G$5:$G$154,"&lt;="&amp;X$4+6,'Planning_zones'!$H$5:$H$154,"&gt;="&amp;X$4),0))</f>
        <v/>
      </c>
      <c r="Y25" s="13">
        <f>IF(OR($A25="",Y$4=""),"",IFERROR(COUNTIFS('Planning_zones'!$B$5:$B$154,$A25,'Planning_zones'!$K$5:$K$154,"&lt;&gt;Annulé",'Planning_zones'!$G$5:$G$154,"&lt;="&amp;Y$4+6,'Planning_zones'!$H$5:$H$154,"&gt;="&amp;Y$4),0))</f>
        <v/>
      </c>
      <c r="Z25" s="13">
        <f>IF(OR($A25="",Z$4=""),"",IFERROR(COUNTIFS('Planning_zones'!$B$5:$B$154,$A25,'Planning_zones'!$K$5:$K$154,"&lt;&gt;Annulé",'Planning_zones'!$G$5:$G$154,"&lt;="&amp;Z$4+6,'Planning_zones'!$H$5:$H$154,"&gt;="&amp;Z$4),0))</f>
        <v/>
      </c>
      <c r="AA25" s="13">
        <f>IF(OR($A25="",AA$4=""),"",IFERROR(COUNTIFS('Planning_zones'!$B$5:$B$154,$A25,'Planning_zones'!$K$5:$K$154,"&lt;&gt;Annulé",'Planning_zones'!$G$5:$G$154,"&lt;="&amp;AA$4+6,'Planning_zones'!$H$5:$H$154,"&gt;="&amp;AA$4),0))</f>
        <v/>
      </c>
      <c r="AB25" s="13">
        <f>IF(OR($A25="",AB$4=""),"",IFERROR(COUNTIFS('Planning_zones'!$B$5:$B$154,$A25,'Planning_zones'!$K$5:$K$154,"&lt;&gt;Annulé",'Planning_zones'!$G$5:$G$154,"&lt;="&amp;AB$4+6,'Planning_zones'!$H$5:$H$154,"&gt;="&amp;AB$4),0))</f>
        <v/>
      </c>
      <c r="AC25" s="13">
        <f>IF(OR($A25="",AC$4=""),"",IFERROR(COUNTIFS('Planning_zones'!$B$5:$B$154,$A25,'Planning_zones'!$K$5:$K$154,"&lt;&gt;Annulé",'Planning_zones'!$G$5:$G$154,"&lt;="&amp;AC$4+6,'Planning_zones'!$H$5:$H$154,"&gt;="&amp;AC$4),0))</f>
        <v/>
      </c>
      <c r="AD25" s="13">
        <f>IF(OR($A25="",AD$4=""),"",IFERROR(COUNTIFS('Planning_zones'!$B$5:$B$154,$A25,'Planning_zones'!$K$5:$K$154,"&lt;&gt;Annulé",'Planning_zones'!$G$5:$G$154,"&lt;="&amp;AD$4+6,'Planning_zones'!$H$5:$H$154,"&gt;="&amp;AD$4),0))</f>
        <v/>
      </c>
      <c r="AE25" s="13">
        <f>IF(OR($A25="",AE$4=""),"",IFERROR(COUNTIFS('Planning_zones'!$B$5:$B$154,$A25,'Planning_zones'!$K$5:$K$154,"&lt;&gt;Annulé",'Planning_zones'!$G$5:$G$154,"&lt;="&amp;AE$4+6,'Planning_zones'!$H$5:$H$154,"&gt;="&amp;AE$4),0))</f>
        <v/>
      </c>
      <c r="AF25" s="13">
        <f>IF(OR($A25="",AF$4=""),"",IFERROR(COUNTIFS('Planning_zones'!$B$5:$B$154,$A25,'Planning_zones'!$K$5:$K$154,"&lt;&gt;Annulé",'Planning_zones'!$G$5:$G$154,"&lt;="&amp;AF$4+6,'Planning_zones'!$H$5:$H$154,"&gt;="&amp;AF$4),0))</f>
        <v/>
      </c>
      <c r="AG25" s="13">
        <f>IF(OR($A25="",AG$4=""),"",IFERROR(COUNTIFS('Planning_zones'!$B$5:$B$154,$A25,'Planning_zones'!$K$5:$K$154,"&lt;&gt;Annulé",'Planning_zones'!$G$5:$G$154,"&lt;="&amp;AG$4+6,'Planning_zones'!$H$5:$H$154,"&gt;="&amp;AG$4),0))</f>
        <v/>
      </c>
      <c r="AH25" s="13">
        <f>IF(OR($A25="",AH$4=""),"",IFERROR(COUNTIFS('Planning_zones'!$B$5:$B$154,$A25,'Planning_zones'!$K$5:$K$154,"&lt;&gt;Annulé",'Planning_zones'!$G$5:$G$154,"&lt;="&amp;AH$4+6,'Planning_zones'!$H$5:$H$154,"&gt;="&amp;AH$4),0))</f>
        <v/>
      </c>
      <c r="AI25" s="13">
        <f>IF(OR($A25="",AI$4=""),"",IFERROR(COUNTIFS('Planning_zones'!$B$5:$B$154,$A25,'Planning_zones'!$K$5:$K$154,"&lt;&gt;Annulé",'Planning_zones'!$G$5:$G$154,"&lt;="&amp;AI$4+6,'Planning_zones'!$H$5:$H$154,"&gt;="&amp;AI$4),0))</f>
        <v/>
      </c>
      <c r="AJ25" s="13">
        <f>IF(OR($A25="",AJ$4=""),"",IFERROR(COUNTIFS('Planning_zones'!$B$5:$B$154,$A25,'Planning_zones'!$K$5:$K$154,"&lt;&gt;Annulé",'Planning_zones'!$G$5:$G$154,"&lt;="&amp;AJ$4+6,'Planning_zones'!$H$5:$H$154,"&gt;="&amp;AJ$4),0))</f>
        <v/>
      </c>
      <c r="AK25" s="13">
        <f>IF(OR($A25="",AK$4=""),"",IFERROR(COUNTIFS('Planning_zones'!$B$5:$B$154,$A25,'Planning_zones'!$K$5:$K$154,"&lt;&gt;Annulé",'Planning_zones'!$G$5:$G$154,"&lt;="&amp;AK$4+6,'Planning_zones'!$H$5:$H$154,"&gt;="&amp;AK$4),0))</f>
        <v/>
      </c>
      <c r="AL25" s="13">
        <f>IF(OR($A25="",AL$4=""),"",IFERROR(COUNTIFS('Planning_zones'!$B$5:$B$154,$A25,'Planning_zones'!$K$5:$K$154,"&lt;&gt;Annulé",'Planning_zones'!$G$5:$G$154,"&lt;="&amp;AL$4+6,'Planning_zones'!$H$5:$H$154,"&gt;="&amp;AL$4),0))</f>
        <v/>
      </c>
      <c r="AM25" s="13">
        <f>IF(OR($A25="",AM$4=""),"",IFERROR(COUNTIFS('Planning_zones'!$B$5:$B$154,$A25,'Planning_zones'!$K$5:$K$154,"&lt;&gt;Annulé",'Planning_zones'!$G$5:$G$154,"&lt;="&amp;AM$4+6,'Planning_zones'!$H$5:$H$154,"&gt;="&amp;AM$4),0))</f>
        <v/>
      </c>
      <c r="AN25" s="13">
        <f>IF(OR($A25="",AN$4=""),"",IFERROR(COUNTIFS('Planning_zones'!$B$5:$B$154,$A25,'Planning_zones'!$K$5:$K$154,"&lt;&gt;Annulé",'Planning_zones'!$G$5:$G$154,"&lt;="&amp;AN$4+6,'Planning_zones'!$H$5:$H$154,"&gt;="&amp;AN$4),0))</f>
        <v/>
      </c>
      <c r="AO25" s="13">
        <f>IF(OR($A25="",AO$4=""),"",IFERROR(COUNTIFS('Planning_zones'!$B$5:$B$154,$A25,'Planning_zones'!$K$5:$K$154,"&lt;&gt;Annulé",'Planning_zones'!$G$5:$G$154,"&lt;="&amp;AO$4+6,'Planning_zones'!$H$5:$H$154,"&gt;="&amp;AO$4),0))</f>
        <v/>
      </c>
      <c r="AP25" s="13">
        <f>IF(OR($A25="",AP$4=""),"",IFERROR(COUNTIFS('Planning_zones'!$B$5:$B$154,$A25,'Planning_zones'!$K$5:$K$154,"&lt;&gt;Annulé",'Planning_zones'!$G$5:$G$154,"&lt;="&amp;AP$4+6,'Planning_zones'!$H$5:$H$154,"&gt;="&amp;AP$4),0))</f>
        <v/>
      </c>
      <c r="AQ25" s="13">
        <f>IF(OR($A25="",AQ$4=""),"",IFERROR(COUNTIFS('Planning_zones'!$B$5:$B$154,$A25,'Planning_zones'!$K$5:$K$154,"&lt;&gt;Annulé",'Planning_zones'!$G$5:$G$154,"&lt;="&amp;AQ$4+6,'Planning_zones'!$H$5:$H$154,"&gt;="&amp;AQ$4),0))</f>
        <v/>
      </c>
      <c r="AR25" s="13">
        <f>IF(OR($A25="",AR$4=""),"",IFERROR(COUNTIFS('Planning_zones'!$B$5:$B$154,$A25,'Planning_zones'!$K$5:$K$154,"&lt;&gt;Annulé",'Planning_zones'!$G$5:$G$154,"&lt;="&amp;AR$4+6,'Planning_zones'!$H$5:$H$154,"&gt;="&amp;AR$4),0))</f>
        <v/>
      </c>
      <c r="AS25" s="13">
        <f>IF(OR($A25="",AS$4=""),"",IFERROR(COUNTIFS('Planning_zones'!$B$5:$B$154,$A25,'Planning_zones'!$K$5:$K$154,"&lt;&gt;Annulé",'Planning_zones'!$G$5:$G$154,"&lt;="&amp;AS$4+6,'Planning_zones'!$H$5:$H$154,"&gt;="&amp;AS$4),0))</f>
        <v/>
      </c>
      <c r="AT25" s="13">
        <f>IF(OR($A25="",AT$4=""),"",IFERROR(COUNTIFS('Planning_zones'!$B$5:$B$154,$A25,'Planning_zones'!$K$5:$K$154,"&lt;&gt;Annulé",'Planning_zones'!$G$5:$G$154,"&lt;="&amp;AT$4+6,'Planning_zones'!$H$5:$H$154,"&gt;="&amp;AT$4),0))</f>
        <v/>
      </c>
      <c r="AU25" s="13">
        <f>IF(OR($A25="",AU$4=""),"",IFERROR(COUNTIFS('Planning_zones'!$B$5:$B$154,$A25,'Planning_zones'!$K$5:$K$154,"&lt;&gt;Annulé",'Planning_zones'!$G$5:$G$154,"&lt;="&amp;AU$4+6,'Planning_zones'!$H$5:$H$154,"&gt;="&amp;AU$4),0))</f>
        <v/>
      </c>
      <c r="AV25" s="13">
        <f>IF(OR($A25="",AV$4=""),"",IFERROR(COUNTIFS('Planning_zones'!$B$5:$B$154,$A25,'Planning_zones'!$K$5:$K$154,"&lt;&gt;Annulé",'Planning_zones'!$G$5:$G$154,"&lt;="&amp;AV$4+6,'Planning_zones'!$H$5:$H$154,"&gt;="&amp;AV$4),0))</f>
        <v/>
      </c>
      <c r="AW25" s="13">
        <f>IF(OR($A25="",AW$4=""),"",IFERROR(COUNTIFS('Planning_zones'!$B$5:$B$154,$A25,'Planning_zones'!$K$5:$K$154,"&lt;&gt;Annulé",'Planning_zones'!$G$5:$G$154,"&lt;="&amp;AW$4+6,'Planning_zones'!$H$5:$H$154,"&gt;="&amp;AW$4),0))</f>
        <v/>
      </c>
      <c r="AX25" s="13">
        <f>IF(OR($A25="",AX$4=""),"",IFERROR(COUNTIFS('Planning_zones'!$B$5:$B$154,$A25,'Planning_zones'!$K$5:$K$154,"&lt;&gt;Annulé",'Planning_zones'!$G$5:$G$154,"&lt;="&amp;AX$4+6,'Planning_zones'!$H$5:$H$154,"&gt;="&amp;AX$4),0))</f>
        <v/>
      </c>
      <c r="AY25" s="13">
        <f>IF(OR($A25="",AY$4=""),"",IFERROR(COUNTIFS('Planning_zones'!$B$5:$B$154,$A25,'Planning_zones'!$K$5:$K$154,"&lt;&gt;Annulé",'Planning_zones'!$G$5:$G$154,"&lt;="&amp;AY$4+6,'Planning_zones'!$H$5:$H$154,"&gt;="&amp;AY$4),0))</f>
        <v/>
      </c>
      <c r="AZ25" s="13">
        <f>IF(OR($A25="",AZ$4=""),"",IFERROR(COUNTIFS('Planning_zones'!$B$5:$B$154,$A25,'Planning_zones'!$K$5:$K$154,"&lt;&gt;Annulé",'Planning_zones'!$G$5:$G$154,"&lt;="&amp;AZ$4+6,'Planning_zones'!$H$5:$H$154,"&gt;="&amp;AZ$4),0))</f>
        <v/>
      </c>
      <c r="BA25" s="13">
        <f>IF(OR($A25="",BA$4=""),"",IFERROR(COUNTIFS('Planning_zones'!$B$5:$B$154,$A25,'Planning_zones'!$K$5:$K$154,"&lt;&gt;Annulé",'Planning_zones'!$G$5:$G$154,"&lt;="&amp;BA$4+6,'Planning_zones'!$H$5:$H$154,"&gt;="&amp;BA$4),0))</f>
        <v/>
      </c>
    </row>
    <row r="26" ht="21" customHeight="1">
      <c r="A26" s="28">
        <f>IFERROR(INDEX('Paramètres'!$A$8:$A$107,MATCH(SMALL('Paramètres'!$C$8:$C$107,22),'Paramètres'!$C$8:$C$107,0)),"")</f>
        <v/>
      </c>
      <c r="B26" s="13">
        <f>IF(OR($A26="",B$4=""),"",IFERROR(COUNTIFS('Planning_zones'!$B$5:$B$154,$A26,'Planning_zones'!$K$5:$K$154,"&lt;&gt;Annulé",'Planning_zones'!$G$5:$G$154,"&lt;="&amp;B$4+6,'Planning_zones'!$H$5:$H$154,"&gt;="&amp;B$4),0))</f>
        <v/>
      </c>
      <c r="C26" s="13">
        <f>IF(OR($A26="",C$4=""),"",IFERROR(COUNTIFS('Planning_zones'!$B$5:$B$154,$A26,'Planning_zones'!$K$5:$K$154,"&lt;&gt;Annulé",'Planning_zones'!$G$5:$G$154,"&lt;="&amp;C$4+6,'Planning_zones'!$H$5:$H$154,"&gt;="&amp;C$4),0))</f>
        <v/>
      </c>
      <c r="D26" s="13">
        <f>IF(OR($A26="",D$4=""),"",IFERROR(COUNTIFS('Planning_zones'!$B$5:$B$154,$A26,'Planning_zones'!$K$5:$K$154,"&lt;&gt;Annulé",'Planning_zones'!$G$5:$G$154,"&lt;="&amp;D$4+6,'Planning_zones'!$H$5:$H$154,"&gt;="&amp;D$4),0))</f>
        <v/>
      </c>
      <c r="E26" s="13">
        <f>IF(OR($A26="",E$4=""),"",IFERROR(COUNTIFS('Planning_zones'!$B$5:$B$154,$A26,'Planning_zones'!$K$5:$K$154,"&lt;&gt;Annulé",'Planning_zones'!$G$5:$G$154,"&lt;="&amp;E$4+6,'Planning_zones'!$H$5:$H$154,"&gt;="&amp;E$4),0))</f>
        <v/>
      </c>
      <c r="F26" s="13">
        <f>IF(OR($A26="",F$4=""),"",IFERROR(COUNTIFS('Planning_zones'!$B$5:$B$154,$A26,'Planning_zones'!$K$5:$K$154,"&lt;&gt;Annulé",'Planning_zones'!$G$5:$G$154,"&lt;="&amp;F$4+6,'Planning_zones'!$H$5:$H$154,"&gt;="&amp;F$4),0))</f>
        <v/>
      </c>
      <c r="G26" s="13">
        <f>IF(OR($A26="",G$4=""),"",IFERROR(COUNTIFS('Planning_zones'!$B$5:$B$154,$A26,'Planning_zones'!$K$5:$K$154,"&lt;&gt;Annulé",'Planning_zones'!$G$5:$G$154,"&lt;="&amp;G$4+6,'Planning_zones'!$H$5:$H$154,"&gt;="&amp;G$4),0))</f>
        <v/>
      </c>
      <c r="H26" s="13">
        <f>IF(OR($A26="",H$4=""),"",IFERROR(COUNTIFS('Planning_zones'!$B$5:$B$154,$A26,'Planning_zones'!$K$5:$K$154,"&lt;&gt;Annulé",'Planning_zones'!$G$5:$G$154,"&lt;="&amp;H$4+6,'Planning_zones'!$H$5:$H$154,"&gt;="&amp;H$4),0))</f>
        <v/>
      </c>
      <c r="I26" s="13">
        <f>IF(OR($A26="",I$4=""),"",IFERROR(COUNTIFS('Planning_zones'!$B$5:$B$154,$A26,'Planning_zones'!$K$5:$K$154,"&lt;&gt;Annulé",'Planning_zones'!$G$5:$G$154,"&lt;="&amp;I$4+6,'Planning_zones'!$H$5:$H$154,"&gt;="&amp;I$4),0))</f>
        <v/>
      </c>
      <c r="J26" s="13">
        <f>IF(OR($A26="",J$4=""),"",IFERROR(COUNTIFS('Planning_zones'!$B$5:$B$154,$A26,'Planning_zones'!$K$5:$K$154,"&lt;&gt;Annulé",'Planning_zones'!$G$5:$G$154,"&lt;="&amp;J$4+6,'Planning_zones'!$H$5:$H$154,"&gt;="&amp;J$4),0))</f>
        <v/>
      </c>
      <c r="K26" s="13">
        <f>IF(OR($A26="",K$4=""),"",IFERROR(COUNTIFS('Planning_zones'!$B$5:$B$154,$A26,'Planning_zones'!$K$5:$K$154,"&lt;&gt;Annulé",'Planning_zones'!$G$5:$G$154,"&lt;="&amp;K$4+6,'Planning_zones'!$H$5:$H$154,"&gt;="&amp;K$4),0))</f>
        <v/>
      </c>
      <c r="L26" s="13">
        <f>IF(OR($A26="",L$4=""),"",IFERROR(COUNTIFS('Planning_zones'!$B$5:$B$154,$A26,'Planning_zones'!$K$5:$K$154,"&lt;&gt;Annulé",'Planning_zones'!$G$5:$G$154,"&lt;="&amp;L$4+6,'Planning_zones'!$H$5:$H$154,"&gt;="&amp;L$4),0))</f>
        <v/>
      </c>
      <c r="M26" s="13">
        <f>IF(OR($A26="",M$4=""),"",IFERROR(COUNTIFS('Planning_zones'!$B$5:$B$154,$A26,'Planning_zones'!$K$5:$K$154,"&lt;&gt;Annulé",'Planning_zones'!$G$5:$G$154,"&lt;="&amp;M$4+6,'Planning_zones'!$H$5:$H$154,"&gt;="&amp;M$4),0))</f>
        <v/>
      </c>
      <c r="N26" s="13">
        <f>IF(OR($A26="",N$4=""),"",IFERROR(COUNTIFS('Planning_zones'!$B$5:$B$154,$A26,'Planning_zones'!$K$5:$K$154,"&lt;&gt;Annulé",'Planning_zones'!$G$5:$G$154,"&lt;="&amp;N$4+6,'Planning_zones'!$H$5:$H$154,"&gt;="&amp;N$4),0))</f>
        <v/>
      </c>
      <c r="O26" s="13">
        <f>IF(OR($A26="",O$4=""),"",IFERROR(COUNTIFS('Planning_zones'!$B$5:$B$154,$A26,'Planning_zones'!$K$5:$K$154,"&lt;&gt;Annulé",'Planning_zones'!$G$5:$G$154,"&lt;="&amp;O$4+6,'Planning_zones'!$H$5:$H$154,"&gt;="&amp;O$4),0))</f>
        <v/>
      </c>
      <c r="P26" s="13">
        <f>IF(OR($A26="",P$4=""),"",IFERROR(COUNTIFS('Planning_zones'!$B$5:$B$154,$A26,'Planning_zones'!$K$5:$K$154,"&lt;&gt;Annulé",'Planning_zones'!$G$5:$G$154,"&lt;="&amp;P$4+6,'Planning_zones'!$H$5:$H$154,"&gt;="&amp;P$4),0))</f>
        <v/>
      </c>
      <c r="Q26" s="13">
        <f>IF(OR($A26="",Q$4=""),"",IFERROR(COUNTIFS('Planning_zones'!$B$5:$B$154,$A26,'Planning_zones'!$K$5:$K$154,"&lt;&gt;Annulé",'Planning_zones'!$G$5:$G$154,"&lt;="&amp;Q$4+6,'Planning_zones'!$H$5:$H$154,"&gt;="&amp;Q$4),0))</f>
        <v/>
      </c>
      <c r="R26" s="13">
        <f>IF(OR($A26="",R$4=""),"",IFERROR(COUNTIFS('Planning_zones'!$B$5:$B$154,$A26,'Planning_zones'!$K$5:$K$154,"&lt;&gt;Annulé",'Planning_zones'!$G$5:$G$154,"&lt;="&amp;R$4+6,'Planning_zones'!$H$5:$H$154,"&gt;="&amp;R$4),0))</f>
        <v/>
      </c>
      <c r="S26" s="13">
        <f>IF(OR($A26="",S$4=""),"",IFERROR(COUNTIFS('Planning_zones'!$B$5:$B$154,$A26,'Planning_zones'!$K$5:$K$154,"&lt;&gt;Annulé",'Planning_zones'!$G$5:$G$154,"&lt;="&amp;S$4+6,'Planning_zones'!$H$5:$H$154,"&gt;="&amp;S$4),0))</f>
        <v/>
      </c>
      <c r="T26" s="13">
        <f>IF(OR($A26="",T$4=""),"",IFERROR(COUNTIFS('Planning_zones'!$B$5:$B$154,$A26,'Planning_zones'!$K$5:$K$154,"&lt;&gt;Annulé",'Planning_zones'!$G$5:$G$154,"&lt;="&amp;T$4+6,'Planning_zones'!$H$5:$H$154,"&gt;="&amp;T$4),0))</f>
        <v/>
      </c>
      <c r="U26" s="13">
        <f>IF(OR($A26="",U$4=""),"",IFERROR(COUNTIFS('Planning_zones'!$B$5:$B$154,$A26,'Planning_zones'!$K$5:$K$154,"&lt;&gt;Annulé",'Planning_zones'!$G$5:$G$154,"&lt;="&amp;U$4+6,'Planning_zones'!$H$5:$H$154,"&gt;="&amp;U$4),0))</f>
        <v/>
      </c>
      <c r="V26" s="13">
        <f>IF(OR($A26="",V$4=""),"",IFERROR(COUNTIFS('Planning_zones'!$B$5:$B$154,$A26,'Planning_zones'!$K$5:$K$154,"&lt;&gt;Annulé",'Planning_zones'!$G$5:$G$154,"&lt;="&amp;V$4+6,'Planning_zones'!$H$5:$H$154,"&gt;="&amp;V$4),0))</f>
        <v/>
      </c>
      <c r="W26" s="13">
        <f>IF(OR($A26="",W$4=""),"",IFERROR(COUNTIFS('Planning_zones'!$B$5:$B$154,$A26,'Planning_zones'!$K$5:$K$154,"&lt;&gt;Annulé",'Planning_zones'!$G$5:$G$154,"&lt;="&amp;W$4+6,'Planning_zones'!$H$5:$H$154,"&gt;="&amp;W$4),0))</f>
        <v/>
      </c>
      <c r="X26" s="13">
        <f>IF(OR($A26="",X$4=""),"",IFERROR(COUNTIFS('Planning_zones'!$B$5:$B$154,$A26,'Planning_zones'!$K$5:$K$154,"&lt;&gt;Annulé",'Planning_zones'!$G$5:$G$154,"&lt;="&amp;X$4+6,'Planning_zones'!$H$5:$H$154,"&gt;="&amp;X$4),0))</f>
        <v/>
      </c>
      <c r="Y26" s="13">
        <f>IF(OR($A26="",Y$4=""),"",IFERROR(COUNTIFS('Planning_zones'!$B$5:$B$154,$A26,'Planning_zones'!$K$5:$K$154,"&lt;&gt;Annulé",'Planning_zones'!$G$5:$G$154,"&lt;="&amp;Y$4+6,'Planning_zones'!$H$5:$H$154,"&gt;="&amp;Y$4),0))</f>
        <v/>
      </c>
      <c r="Z26" s="13">
        <f>IF(OR($A26="",Z$4=""),"",IFERROR(COUNTIFS('Planning_zones'!$B$5:$B$154,$A26,'Planning_zones'!$K$5:$K$154,"&lt;&gt;Annulé",'Planning_zones'!$G$5:$G$154,"&lt;="&amp;Z$4+6,'Planning_zones'!$H$5:$H$154,"&gt;="&amp;Z$4),0))</f>
        <v/>
      </c>
      <c r="AA26" s="13">
        <f>IF(OR($A26="",AA$4=""),"",IFERROR(COUNTIFS('Planning_zones'!$B$5:$B$154,$A26,'Planning_zones'!$K$5:$K$154,"&lt;&gt;Annulé",'Planning_zones'!$G$5:$G$154,"&lt;="&amp;AA$4+6,'Planning_zones'!$H$5:$H$154,"&gt;="&amp;AA$4),0))</f>
        <v/>
      </c>
      <c r="AB26" s="13">
        <f>IF(OR($A26="",AB$4=""),"",IFERROR(COUNTIFS('Planning_zones'!$B$5:$B$154,$A26,'Planning_zones'!$K$5:$K$154,"&lt;&gt;Annulé",'Planning_zones'!$G$5:$G$154,"&lt;="&amp;AB$4+6,'Planning_zones'!$H$5:$H$154,"&gt;="&amp;AB$4),0))</f>
        <v/>
      </c>
      <c r="AC26" s="13">
        <f>IF(OR($A26="",AC$4=""),"",IFERROR(COUNTIFS('Planning_zones'!$B$5:$B$154,$A26,'Planning_zones'!$K$5:$K$154,"&lt;&gt;Annulé",'Planning_zones'!$G$5:$G$154,"&lt;="&amp;AC$4+6,'Planning_zones'!$H$5:$H$154,"&gt;="&amp;AC$4),0))</f>
        <v/>
      </c>
      <c r="AD26" s="13">
        <f>IF(OR($A26="",AD$4=""),"",IFERROR(COUNTIFS('Planning_zones'!$B$5:$B$154,$A26,'Planning_zones'!$K$5:$K$154,"&lt;&gt;Annulé",'Planning_zones'!$G$5:$G$154,"&lt;="&amp;AD$4+6,'Planning_zones'!$H$5:$H$154,"&gt;="&amp;AD$4),0))</f>
        <v/>
      </c>
      <c r="AE26" s="13">
        <f>IF(OR($A26="",AE$4=""),"",IFERROR(COUNTIFS('Planning_zones'!$B$5:$B$154,$A26,'Planning_zones'!$K$5:$K$154,"&lt;&gt;Annulé",'Planning_zones'!$G$5:$G$154,"&lt;="&amp;AE$4+6,'Planning_zones'!$H$5:$H$154,"&gt;="&amp;AE$4),0))</f>
        <v/>
      </c>
      <c r="AF26" s="13">
        <f>IF(OR($A26="",AF$4=""),"",IFERROR(COUNTIFS('Planning_zones'!$B$5:$B$154,$A26,'Planning_zones'!$K$5:$K$154,"&lt;&gt;Annulé",'Planning_zones'!$G$5:$G$154,"&lt;="&amp;AF$4+6,'Planning_zones'!$H$5:$H$154,"&gt;="&amp;AF$4),0))</f>
        <v/>
      </c>
      <c r="AG26" s="13">
        <f>IF(OR($A26="",AG$4=""),"",IFERROR(COUNTIFS('Planning_zones'!$B$5:$B$154,$A26,'Planning_zones'!$K$5:$K$154,"&lt;&gt;Annulé",'Planning_zones'!$G$5:$G$154,"&lt;="&amp;AG$4+6,'Planning_zones'!$H$5:$H$154,"&gt;="&amp;AG$4),0))</f>
        <v/>
      </c>
      <c r="AH26" s="13">
        <f>IF(OR($A26="",AH$4=""),"",IFERROR(COUNTIFS('Planning_zones'!$B$5:$B$154,$A26,'Planning_zones'!$K$5:$K$154,"&lt;&gt;Annulé",'Planning_zones'!$G$5:$G$154,"&lt;="&amp;AH$4+6,'Planning_zones'!$H$5:$H$154,"&gt;="&amp;AH$4),0))</f>
        <v/>
      </c>
      <c r="AI26" s="13">
        <f>IF(OR($A26="",AI$4=""),"",IFERROR(COUNTIFS('Planning_zones'!$B$5:$B$154,$A26,'Planning_zones'!$K$5:$K$154,"&lt;&gt;Annulé",'Planning_zones'!$G$5:$G$154,"&lt;="&amp;AI$4+6,'Planning_zones'!$H$5:$H$154,"&gt;="&amp;AI$4),0))</f>
        <v/>
      </c>
      <c r="AJ26" s="13">
        <f>IF(OR($A26="",AJ$4=""),"",IFERROR(COUNTIFS('Planning_zones'!$B$5:$B$154,$A26,'Planning_zones'!$K$5:$K$154,"&lt;&gt;Annulé",'Planning_zones'!$G$5:$G$154,"&lt;="&amp;AJ$4+6,'Planning_zones'!$H$5:$H$154,"&gt;="&amp;AJ$4),0))</f>
        <v/>
      </c>
      <c r="AK26" s="13">
        <f>IF(OR($A26="",AK$4=""),"",IFERROR(COUNTIFS('Planning_zones'!$B$5:$B$154,$A26,'Planning_zones'!$K$5:$K$154,"&lt;&gt;Annulé",'Planning_zones'!$G$5:$G$154,"&lt;="&amp;AK$4+6,'Planning_zones'!$H$5:$H$154,"&gt;="&amp;AK$4),0))</f>
        <v/>
      </c>
      <c r="AL26" s="13">
        <f>IF(OR($A26="",AL$4=""),"",IFERROR(COUNTIFS('Planning_zones'!$B$5:$B$154,$A26,'Planning_zones'!$K$5:$K$154,"&lt;&gt;Annulé",'Planning_zones'!$G$5:$G$154,"&lt;="&amp;AL$4+6,'Planning_zones'!$H$5:$H$154,"&gt;="&amp;AL$4),0))</f>
        <v/>
      </c>
      <c r="AM26" s="13">
        <f>IF(OR($A26="",AM$4=""),"",IFERROR(COUNTIFS('Planning_zones'!$B$5:$B$154,$A26,'Planning_zones'!$K$5:$K$154,"&lt;&gt;Annulé",'Planning_zones'!$G$5:$G$154,"&lt;="&amp;AM$4+6,'Planning_zones'!$H$5:$H$154,"&gt;="&amp;AM$4),0))</f>
        <v/>
      </c>
      <c r="AN26" s="13">
        <f>IF(OR($A26="",AN$4=""),"",IFERROR(COUNTIFS('Planning_zones'!$B$5:$B$154,$A26,'Planning_zones'!$K$5:$K$154,"&lt;&gt;Annulé",'Planning_zones'!$G$5:$G$154,"&lt;="&amp;AN$4+6,'Planning_zones'!$H$5:$H$154,"&gt;="&amp;AN$4),0))</f>
        <v/>
      </c>
      <c r="AO26" s="13">
        <f>IF(OR($A26="",AO$4=""),"",IFERROR(COUNTIFS('Planning_zones'!$B$5:$B$154,$A26,'Planning_zones'!$K$5:$K$154,"&lt;&gt;Annulé",'Planning_zones'!$G$5:$G$154,"&lt;="&amp;AO$4+6,'Planning_zones'!$H$5:$H$154,"&gt;="&amp;AO$4),0))</f>
        <v/>
      </c>
      <c r="AP26" s="13">
        <f>IF(OR($A26="",AP$4=""),"",IFERROR(COUNTIFS('Planning_zones'!$B$5:$B$154,$A26,'Planning_zones'!$K$5:$K$154,"&lt;&gt;Annulé",'Planning_zones'!$G$5:$G$154,"&lt;="&amp;AP$4+6,'Planning_zones'!$H$5:$H$154,"&gt;="&amp;AP$4),0))</f>
        <v/>
      </c>
      <c r="AQ26" s="13">
        <f>IF(OR($A26="",AQ$4=""),"",IFERROR(COUNTIFS('Planning_zones'!$B$5:$B$154,$A26,'Planning_zones'!$K$5:$K$154,"&lt;&gt;Annulé",'Planning_zones'!$G$5:$G$154,"&lt;="&amp;AQ$4+6,'Planning_zones'!$H$5:$H$154,"&gt;="&amp;AQ$4),0))</f>
        <v/>
      </c>
      <c r="AR26" s="13">
        <f>IF(OR($A26="",AR$4=""),"",IFERROR(COUNTIFS('Planning_zones'!$B$5:$B$154,$A26,'Planning_zones'!$K$5:$K$154,"&lt;&gt;Annulé",'Planning_zones'!$G$5:$G$154,"&lt;="&amp;AR$4+6,'Planning_zones'!$H$5:$H$154,"&gt;="&amp;AR$4),0))</f>
        <v/>
      </c>
      <c r="AS26" s="13">
        <f>IF(OR($A26="",AS$4=""),"",IFERROR(COUNTIFS('Planning_zones'!$B$5:$B$154,$A26,'Planning_zones'!$K$5:$K$154,"&lt;&gt;Annulé",'Planning_zones'!$G$5:$G$154,"&lt;="&amp;AS$4+6,'Planning_zones'!$H$5:$H$154,"&gt;="&amp;AS$4),0))</f>
        <v/>
      </c>
      <c r="AT26" s="13">
        <f>IF(OR($A26="",AT$4=""),"",IFERROR(COUNTIFS('Planning_zones'!$B$5:$B$154,$A26,'Planning_zones'!$K$5:$K$154,"&lt;&gt;Annulé",'Planning_zones'!$G$5:$G$154,"&lt;="&amp;AT$4+6,'Planning_zones'!$H$5:$H$154,"&gt;="&amp;AT$4),0))</f>
        <v/>
      </c>
      <c r="AU26" s="13">
        <f>IF(OR($A26="",AU$4=""),"",IFERROR(COUNTIFS('Planning_zones'!$B$5:$B$154,$A26,'Planning_zones'!$K$5:$K$154,"&lt;&gt;Annulé",'Planning_zones'!$G$5:$G$154,"&lt;="&amp;AU$4+6,'Planning_zones'!$H$5:$H$154,"&gt;="&amp;AU$4),0))</f>
        <v/>
      </c>
      <c r="AV26" s="13">
        <f>IF(OR($A26="",AV$4=""),"",IFERROR(COUNTIFS('Planning_zones'!$B$5:$B$154,$A26,'Planning_zones'!$K$5:$K$154,"&lt;&gt;Annulé",'Planning_zones'!$G$5:$G$154,"&lt;="&amp;AV$4+6,'Planning_zones'!$H$5:$H$154,"&gt;="&amp;AV$4),0))</f>
        <v/>
      </c>
      <c r="AW26" s="13">
        <f>IF(OR($A26="",AW$4=""),"",IFERROR(COUNTIFS('Planning_zones'!$B$5:$B$154,$A26,'Planning_zones'!$K$5:$K$154,"&lt;&gt;Annulé",'Planning_zones'!$G$5:$G$154,"&lt;="&amp;AW$4+6,'Planning_zones'!$H$5:$H$154,"&gt;="&amp;AW$4),0))</f>
        <v/>
      </c>
      <c r="AX26" s="13">
        <f>IF(OR($A26="",AX$4=""),"",IFERROR(COUNTIFS('Planning_zones'!$B$5:$B$154,$A26,'Planning_zones'!$K$5:$K$154,"&lt;&gt;Annulé",'Planning_zones'!$G$5:$G$154,"&lt;="&amp;AX$4+6,'Planning_zones'!$H$5:$H$154,"&gt;="&amp;AX$4),0))</f>
        <v/>
      </c>
      <c r="AY26" s="13">
        <f>IF(OR($A26="",AY$4=""),"",IFERROR(COUNTIFS('Planning_zones'!$B$5:$B$154,$A26,'Planning_zones'!$K$5:$K$154,"&lt;&gt;Annulé",'Planning_zones'!$G$5:$G$154,"&lt;="&amp;AY$4+6,'Planning_zones'!$H$5:$H$154,"&gt;="&amp;AY$4),0))</f>
        <v/>
      </c>
      <c r="AZ26" s="13">
        <f>IF(OR($A26="",AZ$4=""),"",IFERROR(COUNTIFS('Planning_zones'!$B$5:$B$154,$A26,'Planning_zones'!$K$5:$K$154,"&lt;&gt;Annulé",'Planning_zones'!$G$5:$G$154,"&lt;="&amp;AZ$4+6,'Planning_zones'!$H$5:$H$154,"&gt;="&amp;AZ$4),0))</f>
        <v/>
      </c>
      <c r="BA26" s="13">
        <f>IF(OR($A26="",BA$4=""),"",IFERROR(COUNTIFS('Planning_zones'!$B$5:$B$154,$A26,'Planning_zones'!$K$5:$K$154,"&lt;&gt;Annulé",'Planning_zones'!$G$5:$G$154,"&lt;="&amp;BA$4+6,'Planning_zones'!$H$5:$H$154,"&gt;="&amp;BA$4),0))</f>
        <v/>
      </c>
    </row>
    <row r="27" ht="21" customHeight="1">
      <c r="A27" s="27">
        <f>IFERROR(INDEX('Paramètres'!$A$8:$A$107,MATCH(SMALL('Paramètres'!$C$8:$C$107,23),'Paramètres'!$C$8:$C$107,0)),"")</f>
        <v/>
      </c>
      <c r="B27" s="13">
        <f>IF(OR($A27="",B$4=""),"",IFERROR(COUNTIFS('Planning_zones'!$B$5:$B$154,$A27,'Planning_zones'!$K$5:$K$154,"&lt;&gt;Annulé",'Planning_zones'!$G$5:$G$154,"&lt;="&amp;B$4+6,'Planning_zones'!$H$5:$H$154,"&gt;="&amp;B$4),0))</f>
        <v/>
      </c>
      <c r="C27" s="13">
        <f>IF(OR($A27="",C$4=""),"",IFERROR(COUNTIFS('Planning_zones'!$B$5:$B$154,$A27,'Planning_zones'!$K$5:$K$154,"&lt;&gt;Annulé",'Planning_zones'!$G$5:$G$154,"&lt;="&amp;C$4+6,'Planning_zones'!$H$5:$H$154,"&gt;="&amp;C$4),0))</f>
        <v/>
      </c>
      <c r="D27" s="13">
        <f>IF(OR($A27="",D$4=""),"",IFERROR(COUNTIFS('Planning_zones'!$B$5:$B$154,$A27,'Planning_zones'!$K$5:$K$154,"&lt;&gt;Annulé",'Planning_zones'!$G$5:$G$154,"&lt;="&amp;D$4+6,'Planning_zones'!$H$5:$H$154,"&gt;="&amp;D$4),0))</f>
        <v/>
      </c>
      <c r="E27" s="13">
        <f>IF(OR($A27="",E$4=""),"",IFERROR(COUNTIFS('Planning_zones'!$B$5:$B$154,$A27,'Planning_zones'!$K$5:$K$154,"&lt;&gt;Annulé",'Planning_zones'!$G$5:$G$154,"&lt;="&amp;E$4+6,'Planning_zones'!$H$5:$H$154,"&gt;="&amp;E$4),0))</f>
        <v/>
      </c>
      <c r="F27" s="13">
        <f>IF(OR($A27="",F$4=""),"",IFERROR(COUNTIFS('Planning_zones'!$B$5:$B$154,$A27,'Planning_zones'!$K$5:$K$154,"&lt;&gt;Annulé",'Planning_zones'!$G$5:$G$154,"&lt;="&amp;F$4+6,'Planning_zones'!$H$5:$H$154,"&gt;="&amp;F$4),0))</f>
        <v/>
      </c>
      <c r="G27" s="13">
        <f>IF(OR($A27="",G$4=""),"",IFERROR(COUNTIFS('Planning_zones'!$B$5:$B$154,$A27,'Planning_zones'!$K$5:$K$154,"&lt;&gt;Annulé",'Planning_zones'!$G$5:$G$154,"&lt;="&amp;G$4+6,'Planning_zones'!$H$5:$H$154,"&gt;="&amp;G$4),0))</f>
        <v/>
      </c>
      <c r="H27" s="13">
        <f>IF(OR($A27="",H$4=""),"",IFERROR(COUNTIFS('Planning_zones'!$B$5:$B$154,$A27,'Planning_zones'!$K$5:$K$154,"&lt;&gt;Annulé",'Planning_zones'!$G$5:$G$154,"&lt;="&amp;H$4+6,'Planning_zones'!$H$5:$H$154,"&gt;="&amp;H$4),0))</f>
        <v/>
      </c>
      <c r="I27" s="13">
        <f>IF(OR($A27="",I$4=""),"",IFERROR(COUNTIFS('Planning_zones'!$B$5:$B$154,$A27,'Planning_zones'!$K$5:$K$154,"&lt;&gt;Annulé",'Planning_zones'!$G$5:$G$154,"&lt;="&amp;I$4+6,'Planning_zones'!$H$5:$H$154,"&gt;="&amp;I$4),0))</f>
        <v/>
      </c>
      <c r="J27" s="13">
        <f>IF(OR($A27="",J$4=""),"",IFERROR(COUNTIFS('Planning_zones'!$B$5:$B$154,$A27,'Planning_zones'!$K$5:$K$154,"&lt;&gt;Annulé",'Planning_zones'!$G$5:$G$154,"&lt;="&amp;J$4+6,'Planning_zones'!$H$5:$H$154,"&gt;="&amp;J$4),0))</f>
        <v/>
      </c>
      <c r="K27" s="13">
        <f>IF(OR($A27="",K$4=""),"",IFERROR(COUNTIFS('Planning_zones'!$B$5:$B$154,$A27,'Planning_zones'!$K$5:$K$154,"&lt;&gt;Annulé",'Planning_zones'!$G$5:$G$154,"&lt;="&amp;K$4+6,'Planning_zones'!$H$5:$H$154,"&gt;="&amp;K$4),0))</f>
        <v/>
      </c>
      <c r="L27" s="13">
        <f>IF(OR($A27="",L$4=""),"",IFERROR(COUNTIFS('Planning_zones'!$B$5:$B$154,$A27,'Planning_zones'!$K$5:$K$154,"&lt;&gt;Annulé",'Planning_zones'!$G$5:$G$154,"&lt;="&amp;L$4+6,'Planning_zones'!$H$5:$H$154,"&gt;="&amp;L$4),0))</f>
        <v/>
      </c>
      <c r="M27" s="13">
        <f>IF(OR($A27="",M$4=""),"",IFERROR(COUNTIFS('Planning_zones'!$B$5:$B$154,$A27,'Planning_zones'!$K$5:$K$154,"&lt;&gt;Annulé",'Planning_zones'!$G$5:$G$154,"&lt;="&amp;M$4+6,'Planning_zones'!$H$5:$H$154,"&gt;="&amp;M$4),0))</f>
        <v/>
      </c>
      <c r="N27" s="13">
        <f>IF(OR($A27="",N$4=""),"",IFERROR(COUNTIFS('Planning_zones'!$B$5:$B$154,$A27,'Planning_zones'!$K$5:$K$154,"&lt;&gt;Annulé",'Planning_zones'!$G$5:$G$154,"&lt;="&amp;N$4+6,'Planning_zones'!$H$5:$H$154,"&gt;="&amp;N$4),0))</f>
        <v/>
      </c>
      <c r="O27" s="13">
        <f>IF(OR($A27="",O$4=""),"",IFERROR(COUNTIFS('Planning_zones'!$B$5:$B$154,$A27,'Planning_zones'!$K$5:$K$154,"&lt;&gt;Annulé",'Planning_zones'!$G$5:$G$154,"&lt;="&amp;O$4+6,'Planning_zones'!$H$5:$H$154,"&gt;="&amp;O$4),0))</f>
        <v/>
      </c>
      <c r="P27" s="13">
        <f>IF(OR($A27="",P$4=""),"",IFERROR(COUNTIFS('Planning_zones'!$B$5:$B$154,$A27,'Planning_zones'!$K$5:$K$154,"&lt;&gt;Annulé",'Planning_zones'!$G$5:$G$154,"&lt;="&amp;P$4+6,'Planning_zones'!$H$5:$H$154,"&gt;="&amp;P$4),0))</f>
        <v/>
      </c>
      <c r="Q27" s="13">
        <f>IF(OR($A27="",Q$4=""),"",IFERROR(COUNTIFS('Planning_zones'!$B$5:$B$154,$A27,'Planning_zones'!$K$5:$K$154,"&lt;&gt;Annulé",'Planning_zones'!$G$5:$G$154,"&lt;="&amp;Q$4+6,'Planning_zones'!$H$5:$H$154,"&gt;="&amp;Q$4),0))</f>
        <v/>
      </c>
      <c r="R27" s="13">
        <f>IF(OR($A27="",R$4=""),"",IFERROR(COUNTIFS('Planning_zones'!$B$5:$B$154,$A27,'Planning_zones'!$K$5:$K$154,"&lt;&gt;Annulé",'Planning_zones'!$G$5:$G$154,"&lt;="&amp;R$4+6,'Planning_zones'!$H$5:$H$154,"&gt;="&amp;R$4),0))</f>
        <v/>
      </c>
      <c r="S27" s="13">
        <f>IF(OR($A27="",S$4=""),"",IFERROR(COUNTIFS('Planning_zones'!$B$5:$B$154,$A27,'Planning_zones'!$K$5:$K$154,"&lt;&gt;Annulé",'Planning_zones'!$G$5:$G$154,"&lt;="&amp;S$4+6,'Planning_zones'!$H$5:$H$154,"&gt;="&amp;S$4),0))</f>
        <v/>
      </c>
      <c r="T27" s="13">
        <f>IF(OR($A27="",T$4=""),"",IFERROR(COUNTIFS('Planning_zones'!$B$5:$B$154,$A27,'Planning_zones'!$K$5:$K$154,"&lt;&gt;Annulé",'Planning_zones'!$G$5:$G$154,"&lt;="&amp;T$4+6,'Planning_zones'!$H$5:$H$154,"&gt;="&amp;T$4),0))</f>
        <v/>
      </c>
      <c r="U27" s="13">
        <f>IF(OR($A27="",U$4=""),"",IFERROR(COUNTIFS('Planning_zones'!$B$5:$B$154,$A27,'Planning_zones'!$K$5:$K$154,"&lt;&gt;Annulé",'Planning_zones'!$G$5:$G$154,"&lt;="&amp;U$4+6,'Planning_zones'!$H$5:$H$154,"&gt;="&amp;U$4),0))</f>
        <v/>
      </c>
      <c r="V27" s="13">
        <f>IF(OR($A27="",V$4=""),"",IFERROR(COUNTIFS('Planning_zones'!$B$5:$B$154,$A27,'Planning_zones'!$K$5:$K$154,"&lt;&gt;Annulé",'Planning_zones'!$G$5:$G$154,"&lt;="&amp;V$4+6,'Planning_zones'!$H$5:$H$154,"&gt;="&amp;V$4),0))</f>
        <v/>
      </c>
      <c r="W27" s="13">
        <f>IF(OR($A27="",W$4=""),"",IFERROR(COUNTIFS('Planning_zones'!$B$5:$B$154,$A27,'Planning_zones'!$K$5:$K$154,"&lt;&gt;Annulé",'Planning_zones'!$G$5:$G$154,"&lt;="&amp;W$4+6,'Planning_zones'!$H$5:$H$154,"&gt;="&amp;W$4),0))</f>
        <v/>
      </c>
      <c r="X27" s="13">
        <f>IF(OR($A27="",X$4=""),"",IFERROR(COUNTIFS('Planning_zones'!$B$5:$B$154,$A27,'Planning_zones'!$K$5:$K$154,"&lt;&gt;Annulé",'Planning_zones'!$G$5:$G$154,"&lt;="&amp;X$4+6,'Planning_zones'!$H$5:$H$154,"&gt;="&amp;X$4),0))</f>
        <v/>
      </c>
      <c r="Y27" s="13">
        <f>IF(OR($A27="",Y$4=""),"",IFERROR(COUNTIFS('Planning_zones'!$B$5:$B$154,$A27,'Planning_zones'!$K$5:$K$154,"&lt;&gt;Annulé",'Planning_zones'!$G$5:$G$154,"&lt;="&amp;Y$4+6,'Planning_zones'!$H$5:$H$154,"&gt;="&amp;Y$4),0))</f>
        <v/>
      </c>
      <c r="Z27" s="13">
        <f>IF(OR($A27="",Z$4=""),"",IFERROR(COUNTIFS('Planning_zones'!$B$5:$B$154,$A27,'Planning_zones'!$K$5:$K$154,"&lt;&gt;Annulé",'Planning_zones'!$G$5:$G$154,"&lt;="&amp;Z$4+6,'Planning_zones'!$H$5:$H$154,"&gt;="&amp;Z$4),0))</f>
        <v/>
      </c>
      <c r="AA27" s="13">
        <f>IF(OR($A27="",AA$4=""),"",IFERROR(COUNTIFS('Planning_zones'!$B$5:$B$154,$A27,'Planning_zones'!$K$5:$K$154,"&lt;&gt;Annulé",'Planning_zones'!$G$5:$G$154,"&lt;="&amp;AA$4+6,'Planning_zones'!$H$5:$H$154,"&gt;="&amp;AA$4),0))</f>
        <v/>
      </c>
      <c r="AB27" s="13">
        <f>IF(OR($A27="",AB$4=""),"",IFERROR(COUNTIFS('Planning_zones'!$B$5:$B$154,$A27,'Planning_zones'!$K$5:$K$154,"&lt;&gt;Annulé",'Planning_zones'!$G$5:$G$154,"&lt;="&amp;AB$4+6,'Planning_zones'!$H$5:$H$154,"&gt;="&amp;AB$4),0))</f>
        <v/>
      </c>
      <c r="AC27" s="13">
        <f>IF(OR($A27="",AC$4=""),"",IFERROR(COUNTIFS('Planning_zones'!$B$5:$B$154,$A27,'Planning_zones'!$K$5:$K$154,"&lt;&gt;Annulé",'Planning_zones'!$G$5:$G$154,"&lt;="&amp;AC$4+6,'Planning_zones'!$H$5:$H$154,"&gt;="&amp;AC$4),0))</f>
        <v/>
      </c>
      <c r="AD27" s="13">
        <f>IF(OR($A27="",AD$4=""),"",IFERROR(COUNTIFS('Planning_zones'!$B$5:$B$154,$A27,'Planning_zones'!$K$5:$K$154,"&lt;&gt;Annulé",'Planning_zones'!$G$5:$G$154,"&lt;="&amp;AD$4+6,'Planning_zones'!$H$5:$H$154,"&gt;="&amp;AD$4),0))</f>
        <v/>
      </c>
      <c r="AE27" s="13">
        <f>IF(OR($A27="",AE$4=""),"",IFERROR(COUNTIFS('Planning_zones'!$B$5:$B$154,$A27,'Planning_zones'!$K$5:$K$154,"&lt;&gt;Annulé",'Planning_zones'!$G$5:$G$154,"&lt;="&amp;AE$4+6,'Planning_zones'!$H$5:$H$154,"&gt;="&amp;AE$4),0))</f>
        <v/>
      </c>
      <c r="AF27" s="13">
        <f>IF(OR($A27="",AF$4=""),"",IFERROR(COUNTIFS('Planning_zones'!$B$5:$B$154,$A27,'Planning_zones'!$K$5:$K$154,"&lt;&gt;Annulé",'Planning_zones'!$G$5:$G$154,"&lt;="&amp;AF$4+6,'Planning_zones'!$H$5:$H$154,"&gt;="&amp;AF$4),0))</f>
        <v/>
      </c>
      <c r="AG27" s="13">
        <f>IF(OR($A27="",AG$4=""),"",IFERROR(COUNTIFS('Planning_zones'!$B$5:$B$154,$A27,'Planning_zones'!$K$5:$K$154,"&lt;&gt;Annulé",'Planning_zones'!$G$5:$G$154,"&lt;="&amp;AG$4+6,'Planning_zones'!$H$5:$H$154,"&gt;="&amp;AG$4),0))</f>
        <v/>
      </c>
      <c r="AH27" s="13">
        <f>IF(OR($A27="",AH$4=""),"",IFERROR(COUNTIFS('Planning_zones'!$B$5:$B$154,$A27,'Planning_zones'!$K$5:$K$154,"&lt;&gt;Annulé",'Planning_zones'!$G$5:$G$154,"&lt;="&amp;AH$4+6,'Planning_zones'!$H$5:$H$154,"&gt;="&amp;AH$4),0))</f>
        <v/>
      </c>
      <c r="AI27" s="13">
        <f>IF(OR($A27="",AI$4=""),"",IFERROR(COUNTIFS('Planning_zones'!$B$5:$B$154,$A27,'Planning_zones'!$K$5:$K$154,"&lt;&gt;Annulé",'Planning_zones'!$G$5:$G$154,"&lt;="&amp;AI$4+6,'Planning_zones'!$H$5:$H$154,"&gt;="&amp;AI$4),0))</f>
        <v/>
      </c>
      <c r="AJ27" s="13">
        <f>IF(OR($A27="",AJ$4=""),"",IFERROR(COUNTIFS('Planning_zones'!$B$5:$B$154,$A27,'Planning_zones'!$K$5:$K$154,"&lt;&gt;Annulé",'Planning_zones'!$G$5:$G$154,"&lt;="&amp;AJ$4+6,'Planning_zones'!$H$5:$H$154,"&gt;="&amp;AJ$4),0))</f>
        <v/>
      </c>
      <c r="AK27" s="13">
        <f>IF(OR($A27="",AK$4=""),"",IFERROR(COUNTIFS('Planning_zones'!$B$5:$B$154,$A27,'Planning_zones'!$K$5:$K$154,"&lt;&gt;Annulé",'Planning_zones'!$G$5:$G$154,"&lt;="&amp;AK$4+6,'Planning_zones'!$H$5:$H$154,"&gt;="&amp;AK$4),0))</f>
        <v/>
      </c>
      <c r="AL27" s="13">
        <f>IF(OR($A27="",AL$4=""),"",IFERROR(COUNTIFS('Planning_zones'!$B$5:$B$154,$A27,'Planning_zones'!$K$5:$K$154,"&lt;&gt;Annulé",'Planning_zones'!$G$5:$G$154,"&lt;="&amp;AL$4+6,'Planning_zones'!$H$5:$H$154,"&gt;="&amp;AL$4),0))</f>
        <v/>
      </c>
      <c r="AM27" s="13">
        <f>IF(OR($A27="",AM$4=""),"",IFERROR(COUNTIFS('Planning_zones'!$B$5:$B$154,$A27,'Planning_zones'!$K$5:$K$154,"&lt;&gt;Annulé",'Planning_zones'!$G$5:$G$154,"&lt;="&amp;AM$4+6,'Planning_zones'!$H$5:$H$154,"&gt;="&amp;AM$4),0))</f>
        <v/>
      </c>
      <c r="AN27" s="13">
        <f>IF(OR($A27="",AN$4=""),"",IFERROR(COUNTIFS('Planning_zones'!$B$5:$B$154,$A27,'Planning_zones'!$K$5:$K$154,"&lt;&gt;Annulé",'Planning_zones'!$G$5:$G$154,"&lt;="&amp;AN$4+6,'Planning_zones'!$H$5:$H$154,"&gt;="&amp;AN$4),0))</f>
        <v/>
      </c>
      <c r="AO27" s="13">
        <f>IF(OR($A27="",AO$4=""),"",IFERROR(COUNTIFS('Planning_zones'!$B$5:$B$154,$A27,'Planning_zones'!$K$5:$K$154,"&lt;&gt;Annulé",'Planning_zones'!$G$5:$G$154,"&lt;="&amp;AO$4+6,'Planning_zones'!$H$5:$H$154,"&gt;="&amp;AO$4),0))</f>
        <v/>
      </c>
      <c r="AP27" s="13">
        <f>IF(OR($A27="",AP$4=""),"",IFERROR(COUNTIFS('Planning_zones'!$B$5:$B$154,$A27,'Planning_zones'!$K$5:$K$154,"&lt;&gt;Annulé",'Planning_zones'!$G$5:$G$154,"&lt;="&amp;AP$4+6,'Planning_zones'!$H$5:$H$154,"&gt;="&amp;AP$4),0))</f>
        <v/>
      </c>
      <c r="AQ27" s="13">
        <f>IF(OR($A27="",AQ$4=""),"",IFERROR(COUNTIFS('Planning_zones'!$B$5:$B$154,$A27,'Planning_zones'!$K$5:$K$154,"&lt;&gt;Annulé",'Planning_zones'!$G$5:$G$154,"&lt;="&amp;AQ$4+6,'Planning_zones'!$H$5:$H$154,"&gt;="&amp;AQ$4),0))</f>
        <v/>
      </c>
      <c r="AR27" s="13">
        <f>IF(OR($A27="",AR$4=""),"",IFERROR(COUNTIFS('Planning_zones'!$B$5:$B$154,$A27,'Planning_zones'!$K$5:$K$154,"&lt;&gt;Annulé",'Planning_zones'!$G$5:$G$154,"&lt;="&amp;AR$4+6,'Planning_zones'!$H$5:$H$154,"&gt;="&amp;AR$4),0))</f>
        <v/>
      </c>
      <c r="AS27" s="13">
        <f>IF(OR($A27="",AS$4=""),"",IFERROR(COUNTIFS('Planning_zones'!$B$5:$B$154,$A27,'Planning_zones'!$K$5:$K$154,"&lt;&gt;Annulé",'Planning_zones'!$G$5:$G$154,"&lt;="&amp;AS$4+6,'Planning_zones'!$H$5:$H$154,"&gt;="&amp;AS$4),0))</f>
        <v/>
      </c>
      <c r="AT27" s="13">
        <f>IF(OR($A27="",AT$4=""),"",IFERROR(COUNTIFS('Planning_zones'!$B$5:$B$154,$A27,'Planning_zones'!$K$5:$K$154,"&lt;&gt;Annulé",'Planning_zones'!$G$5:$G$154,"&lt;="&amp;AT$4+6,'Planning_zones'!$H$5:$H$154,"&gt;="&amp;AT$4),0))</f>
        <v/>
      </c>
      <c r="AU27" s="13">
        <f>IF(OR($A27="",AU$4=""),"",IFERROR(COUNTIFS('Planning_zones'!$B$5:$B$154,$A27,'Planning_zones'!$K$5:$K$154,"&lt;&gt;Annulé",'Planning_zones'!$G$5:$G$154,"&lt;="&amp;AU$4+6,'Planning_zones'!$H$5:$H$154,"&gt;="&amp;AU$4),0))</f>
        <v/>
      </c>
      <c r="AV27" s="13">
        <f>IF(OR($A27="",AV$4=""),"",IFERROR(COUNTIFS('Planning_zones'!$B$5:$B$154,$A27,'Planning_zones'!$K$5:$K$154,"&lt;&gt;Annulé",'Planning_zones'!$G$5:$G$154,"&lt;="&amp;AV$4+6,'Planning_zones'!$H$5:$H$154,"&gt;="&amp;AV$4),0))</f>
        <v/>
      </c>
      <c r="AW27" s="13">
        <f>IF(OR($A27="",AW$4=""),"",IFERROR(COUNTIFS('Planning_zones'!$B$5:$B$154,$A27,'Planning_zones'!$K$5:$K$154,"&lt;&gt;Annulé",'Planning_zones'!$G$5:$G$154,"&lt;="&amp;AW$4+6,'Planning_zones'!$H$5:$H$154,"&gt;="&amp;AW$4),0))</f>
        <v/>
      </c>
      <c r="AX27" s="13">
        <f>IF(OR($A27="",AX$4=""),"",IFERROR(COUNTIFS('Planning_zones'!$B$5:$B$154,$A27,'Planning_zones'!$K$5:$K$154,"&lt;&gt;Annulé",'Planning_zones'!$G$5:$G$154,"&lt;="&amp;AX$4+6,'Planning_zones'!$H$5:$H$154,"&gt;="&amp;AX$4),0))</f>
        <v/>
      </c>
      <c r="AY27" s="13">
        <f>IF(OR($A27="",AY$4=""),"",IFERROR(COUNTIFS('Planning_zones'!$B$5:$B$154,$A27,'Planning_zones'!$K$5:$K$154,"&lt;&gt;Annulé",'Planning_zones'!$G$5:$G$154,"&lt;="&amp;AY$4+6,'Planning_zones'!$H$5:$H$154,"&gt;="&amp;AY$4),0))</f>
        <v/>
      </c>
      <c r="AZ27" s="13">
        <f>IF(OR($A27="",AZ$4=""),"",IFERROR(COUNTIFS('Planning_zones'!$B$5:$B$154,$A27,'Planning_zones'!$K$5:$K$154,"&lt;&gt;Annulé",'Planning_zones'!$G$5:$G$154,"&lt;="&amp;AZ$4+6,'Planning_zones'!$H$5:$H$154,"&gt;="&amp;AZ$4),0))</f>
        <v/>
      </c>
      <c r="BA27" s="13">
        <f>IF(OR($A27="",BA$4=""),"",IFERROR(COUNTIFS('Planning_zones'!$B$5:$B$154,$A27,'Planning_zones'!$K$5:$K$154,"&lt;&gt;Annulé",'Planning_zones'!$G$5:$G$154,"&lt;="&amp;BA$4+6,'Planning_zones'!$H$5:$H$154,"&gt;="&amp;BA$4),0))</f>
        <v/>
      </c>
    </row>
    <row r="28" ht="21" customHeight="1">
      <c r="A28" s="28">
        <f>IFERROR(INDEX('Paramètres'!$A$8:$A$107,MATCH(SMALL('Paramètres'!$C$8:$C$107,24),'Paramètres'!$C$8:$C$107,0)),"")</f>
        <v/>
      </c>
      <c r="B28" s="13">
        <f>IF(OR($A28="",B$4=""),"",IFERROR(COUNTIFS('Planning_zones'!$B$5:$B$154,$A28,'Planning_zones'!$K$5:$K$154,"&lt;&gt;Annulé",'Planning_zones'!$G$5:$G$154,"&lt;="&amp;B$4+6,'Planning_zones'!$H$5:$H$154,"&gt;="&amp;B$4),0))</f>
        <v/>
      </c>
      <c r="C28" s="13">
        <f>IF(OR($A28="",C$4=""),"",IFERROR(COUNTIFS('Planning_zones'!$B$5:$B$154,$A28,'Planning_zones'!$K$5:$K$154,"&lt;&gt;Annulé",'Planning_zones'!$G$5:$G$154,"&lt;="&amp;C$4+6,'Planning_zones'!$H$5:$H$154,"&gt;="&amp;C$4),0))</f>
        <v/>
      </c>
      <c r="D28" s="13">
        <f>IF(OR($A28="",D$4=""),"",IFERROR(COUNTIFS('Planning_zones'!$B$5:$B$154,$A28,'Planning_zones'!$K$5:$K$154,"&lt;&gt;Annulé",'Planning_zones'!$G$5:$G$154,"&lt;="&amp;D$4+6,'Planning_zones'!$H$5:$H$154,"&gt;="&amp;D$4),0))</f>
        <v/>
      </c>
      <c r="E28" s="13">
        <f>IF(OR($A28="",E$4=""),"",IFERROR(COUNTIFS('Planning_zones'!$B$5:$B$154,$A28,'Planning_zones'!$K$5:$K$154,"&lt;&gt;Annulé",'Planning_zones'!$G$5:$G$154,"&lt;="&amp;E$4+6,'Planning_zones'!$H$5:$H$154,"&gt;="&amp;E$4),0))</f>
        <v/>
      </c>
      <c r="F28" s="13">
        <f>IF(OR($A28="",F$4=""),"",IFERROR(COUNTIFS('Planning_zones'!$B$5:$B$154,$A28,'Planning_zones'!$K$5:$K$154,"&lt;&gt;Annulé",'Planning_zones'!$G$5:$G$154,"&lt;="&amp;F$4+6,'Planning_zones'!$H$5:$H$154,"&gt;="&amp;F$4),0))</f>
        <v/>
      </c>
      <c r="G28" s="13">
        <f>IF(OR($A28="",G$4=""),"",IFERROR(COUNTIFS('Planning_zones'!$B$5:$B$154,$A28,'Planning_zones'!$K$5:$K$154,"&lt;&gt;Annulé",'Planning_zones'!$G$5:$G$154,"&lt;="&amp;G$4+6,'Planning_zones'!$H$5:$H$154,"&gt;="&amp;G$4),0))</f>
        <v/>
      </c>
      <c r="H28" s="13">
        <f>IF(OR($A28="",H$4=""),"",IFERROR(COUNTIFS('Planning_zones'!$B$5:$B$154,$A28,'Planning_zones'!$K$5:$K$154,"&lt;&gt;Annulé",'Planning_zones'!$G$5:$G$154,"&lt;="&amp;H$4+6,'Planning_zones'!$H$5:$H$154,"&gt;="&amp;H$4),0))</f>
        <v/>
      </c>
      <c r="I28" s="13">
        <f>IF(OR($A28="",I$4=""),"",IFERROR(COUNTIFS('Planning_zones'!$B$5:$B$154,$A28,'Planning_zones'!$K$5:$K$154,"&lt;&gt;Annulé",'Planning_zones'!$G$5:$G$154,"&lt;="&amp;I$4+6,'Planning_zones'!$H$5:$H$154,"&gt;="&amp;I$4),0))</f>
        <v/>
      </c>
      <c r="J28" s="13">
        <f>IF(OR($A28="",J$4=""),"",IFERROR(COUNTIFS('Planning_zones'!$B$5:$B$154,$A28,'Planning_zones'!$K$5:$K$154,"&lt;&gt;Annulé",'Planning_zones'!$G$5:$G$154,"&lt;="&amp;J$4+6,'Planning_zones'!$H$5:$H$154,"&gt;="&amp;J$4),0))</f>
        <v/>
      </c>
      <c r="K28" s="13">
        <f>IF(OR($A28="",K$4=""),"",IFERROR(COUNTIFS('Planning_zones'!$B$5:$B$154,$A28,'Planning_zones'!$K$5:$K$154,"&lt;&gt;Annulé",'Planning_zones'!$G$5:$G$154,"&lt;="&amp;K$4+6,'Planning_zones'!$H$5:$H$154,"&gt;="&amp;K$4),0))</f>
        <v/>
      </c>
      <c r="L28" s="13">
        <f>IF(OR($A28="",L$4=""),"",IFERROR(COUNTIFS('Planning_zones'!$B$5:$B$154,$A28,'Planning_zones'!$K$5:$K$154,"&lt;&gt;Annulé",'Planning_zones'!$G$5:$G$154,"&lt;="&amp;L$4+6,'Planning_zones'!$H$5:$H$154,"&gt;="&amp;L$4),0))</f>
        <v/>
      </c>
      <c r="M28" s="13">
        <f>IF(OR($A28="",M$4=""),"",IFERROR(COUNTIFS('Planning_zones'!$B$5:$B$154,$A28,'Planning_zones'!$K$5:$K$154,"&lt;&gt;Annulé",'Planning_zones'!$G$5:$G$154,"&lt;="&amp;M$4+6,'Planning_zones'!$H$5:$H$154,"&gt;="&amp;M$4),0))</f>
        <v/>
      </c>
      <c r="N28" s="13">
        <f>IF(OR($A28="",N$4=""),"",IFERROR(COUNTIFS('Planning_zones'!$B$5:$B$154,$A28,'Planning_zones'!$K$5:$K$154,"&lt;&gt;Annulé",'Planning_zones'!$G$5:$G$154,"&lt;="&amp;N$4+6,'Planning_zones'!$H$5:$H$154,"&gt;="&amp;N$4),0))</f>
        <v/>
      </c>
      <c r="O28" s="13">
        <f>IF(OR($A28="",O$4=""),"",IFERROR(COUNTIFS('Planning_zones'!$B$5:$B$154,$A28,'Planning_zones'!$K$5:$K$154,"&lt;&gt;Annulé",'Planning_zones'!$G$5:$G$154,"&lt;="&amp;O$4+6,'Planning_zones'!$H$5:$H$154,"&gt;="&amp;O$4),0))</f>
        <v/>
      </c>
      <c r="P28" s="13">
        <f>IF(OR($A28="",P$4=""),"",IFERROR(COUNTIFS('Planning_zones'!$B$5:$B$154,$A28,'Planning_zones'!$K$5:$K$154,"&lt;&gt;Annulé",'Planning_zones'!$G$5:$G$154,"&lt;="&amp;P$4+6,'Planning_zones'!$H$5:$H$154,"&gt;="&amp;P$4),0))</f>
        <v/>
      </c>
      <c r="Q28" s="13">
        <f>IF(OR($A28="",Q$4=""),"",IFERROR(COUNTIFS('Planning_zones'!$B$5:$B$154,$A28,'Planning_zones'!$K$5:$K$154,"&lt;&gt;Annulé",'Planning_zones'!$G$5:$G$154,"&lt;="&amp;Q$4+6,'Planning_zones'!$H$5:$H$154,"&gt;="&amp;Q$4),0))</f>
        <v/>
      </c>
      <c r="R28" s="13">
        <f>IF(OR($A28="",R$4=""),"",IFERROR(COUNTIFS('Planning_zones'!$B$5:$B$154,$A28,'Planning_zones'!$K$5:$K$154,"&lt;&gt;Annulé",'Planning_zones'!$G$5:$G$154,"&lt;="&amp;R$4+6,'Planning_zones'!$H$5:$H$154,"&gt;="&amp;R$4),0))</f>
        <v/>
      </c>
      <c r="S28" s="13">
        <f>IF(OR($A28="",S$4=""),"",IFERROR(COUNTIFS('Planning_zones'!$B$5:$B$154,$A28,'Planning_zones'!$K$5:$K$154,"&lt;&gt;Annulé",'Planning_zones'!$G$5:$G$154,"&lt;="&amp;S$4+6,'Planning_zones'!$H$5:$H$154,"&gt;="&amp;S$4),0))</f>
        <v/>
      </c>
      <c r="T28" s="13">
        <f>IF(OR($A28="",T$4=""),"",IFERROR(COUNTIFS('Planning_zones'!$B$5:$B$154,$A28,'Planning_zones'!$K$5:$K$154,"&lt;&gt;Annulé",'Planning_zones'!$G$5:$G$154,"&lt;="&amp;T$4+6,'Planning_zones'!$H$5:$H$154,"&gt;="&amp;T$4),0))</f>
        <v/>
      </c>
      <c r="U28" s="13">
        <f>IF(OR($A28="",U$4=""),"",IFERROR(COUNTIFS('Planning_zones'!$B$5:$B$154,$A28,'Planning_zones'!$K$5:$K$154,"&lt;&gt;Annulé",'Planning_zones'!$G$5:$G$154,"&lt;="&amp;U$4+6,'Planning_zones'!$H$5:$H$154,"&gt;="&amp;U$4),0))</f>
        <v/>
      </c>
      <c r="V28" s="13">
        <f>IF(OR($A28="",V$4=""),"",IFERROR(COUNTIFS('Planning_zones'!$B$5:$B$154,$A28,'Planning_zones'!$K$5:$K$154,"&lt;&gt;Annulé",'Planning_zones'!$G$5:$G$154,"&lt;="&amp;V$4+6,'Planning_zones'!$H$5:$H$154,"&gt;="&amp;V$4),0))</f>
        <v/>
      </c>
      <c r="W28" s="13">
        <f>IF(OR($A28="",W$4=""),"",IFERROR(COUNTIFS('Planning_zones'!$B$5:$B$154,$A28,'Planning_zones'!$K$5:$K$154,"&lt;&gt;Annulé",'Planning_zones'!$G$5:$G$154,"&lt;="&amp;W$4+6,'Planning_zones'!$H$5:$H$154,"&gt;="&amp;W$4),0))</f>
        <v/>
      </c>
      <c r="X28" s="13">
        <f>IF(OR($A28="",X$4=""),"",IFERROR(COUNTIFS('Planning_zones'!$B$5:$B$154,$A28,'Planning_zones'!$K$5:$K$154,"&lt;&gt;Annulé",'Planning_zones'!$G$5:$G$154,"&lt;="&amp;X$4+6,'Planning_zones'!$H$5:$H$154,"&gt;="&amp;X$4),0))</f>
        <v/>
      </c>
      <c r="Y28" s="13">
        <f>IF(OR($A28="",Y$4=""),"",IFERROR(COUNTIFS('Planning_zones'!$B$5:$B$154,$A28,'Planning_zones'!$K$5:$K$154,"&lt;&gt;Annulé",'Planning_zones'!$G$5:$G$154,"&lt;="&amp;Y$4+6,'Planning_zones'!$H$5:$H$154,"&gt;="&amp;Y$4),0))</f>
        <v/>
      </c>
      <c r="Z28" s="13">
        <f>IF(OR($A28="",Z$4=""),"",IFERROR(COUNTIFS('Planning_zones'!$B$5:$B$154,$A28,'Planning_zones'!$K$5:$K$154,"&lt;&gt;Annulé",'Planning_zones'!$G$5:$G$154,"&lt;="&amp;Z$4+6,'Planning_zones'!$H$5:$H$154,"&gt;="&amp;Z$4),0))</f>
        <v/>
      </c>
      <c r="AA28" s="13">
        <f>IF(OR($A28="",AA$4=""),"",IFERROR(COUNTIFS('Planning_zones'!$B$5:$B$154,$A28,'Planning_zones'!$K$5:$K$154,"&lt;&gt;Annulé",'Planning_zones'!$G$5:$G$154,"&lt;="&amp;AA$4+6,'Planning_zones'!$H$5:$H$154,"&gt;="&amp;AA$4),0))</f>
        <v/>
      </c>
      <c r="AB28" s="13">
        <f>IF(OR($A28="",AB$4=""),"",IFERROR(COUNTIFS('Planning_zones'!$B$5:$B$154,$A28,'Planning_zones'!$K$5:$K$154,"&lt;&gt;Annulé",'Planning_zones'!$G$5:$G$154,"&lt;="&amp;AB$4+6,'Planning_zones'!$H$5:$H$154,"&gt;="&amp;AB$4),0))</f>
        <v/>
      </c>
      <c r="AC28" s="13">
        <f>IF(OR($A28="",AC$4=""),"",IFERROR(COUNTIFS('Planning_zones'!$B$5:$B$154,$A28,'Planning_zones'!$K$5:$K$154,"&lt;&gt;Annulé",'Planning_zones'!$G$5:$G$154,"&lt;="&amp;AC$4+6,'Planning_zones'!$H$5:$H$154,"&gt;="&amp;AC$4),0))</f>
        <v/>
      </c>
      <c r="AD28" s="13">
        <f>IF(OR($A28="",AD$4=""),"",IFERROR(COUNTIFS('Planning_zones'!$B$5:$B$154,$A28,'Planning_zones'!$K$5:$K$154,"&lt;&gt;Annulé",'Planning_zones'!$G$5:$G$154,"&lt;="&amp;AD$4+6,'Planning_zones'!$H$5:$H$154,"&gt;="&amp;AD$4),0))</f>
        <v/>
      </c>
      <c r="AE28" s="13">
        <f>IF(OR($A28="",AE$4=""),"",IFERROR(COUNTIFS('Planning_zones'!$B$5:$B$154,$A28,'Planning_zones'!$K$5:$K$154,"&lt;&gt;Annulé",'Planning_zones'!$G$5:$G$154,"&lt;="&amp;AE$4+6,'Planning_zones'!$H$5:$H$154,"&gt;="&amp;AE$4),0))</f>
        <v/>
      </c>
      <c r="AF28" s="13">
        <f>IF(OR($A28="",AF$4=""),"",IFERROR(COUNTIFS('Planning_zones'!$B$5:$B$154,$A28,'Planning_zones'!$K$5:$K$154,"&lt;&gt;Annulé",'Planning_zones'!$G$5:$G$154,"&lt;="&amp;AF$4+6,'Planning_zones'!$H$5:$H$154,"&gt;="&amp;AF$4),0))</f>
        <v/>
      </c>
      <c r="AG28" s="13">
        <f>IF(OR($A28="",AG$4=""),"",IFERROR(COUNTIFS('Planning_zones'!$B$5:$B$154,$A28,'Planning_zones'!$K$5:$K$154,"&lt;&gt;Annulé",'Planning_zones'!$G$5:$G$154,"&lt;="&amp;AG$4+6,'Planning_zones'!$H$5:$H$154,"&gt;="&amp;AG$4),0))</f>
        <v/>
      </c>
      <c r="AH28" s="13">
        <f>IF(OR($A28="",AH$4=""),"",IFERROR(COUNTIFS('Planning_zones'!$B$5:$B$154,$A28,'Planning_zones'!$K$5:$K$154,"&lt;&gt;Annulé",'Planning_zones'!$G$5:$G$154,"&lt;="&amp;AH$4+6,'Planning_zones'!$H$5:$H$154,"&gt;="&amp;AH$4),0))</f>
        <v/>
      </c>
      <c r="AI28" s="13">
        <f>IF(OR($A28="",AI$4=""),"",IFERROR(COUNTIFS('Planning_zones'!$B$5:$B$154,$A28,'Planning_zones'!$K$5:$K$154,"&lt;&gt;Annulé",'Planning_zones'!$G$5:$G$154,"&lt;="&amp;AI$4+6,'Planning_zones'!$H$5:$H$154,"&gt;="&amp;AI$4),0))</f>
        <v/>
      </c>
      <c r="AJ28" s="13">
        <f>IF(OR($A28="",AJ$4=""),"",IFERROR(COUNTIFS('Planning_zones'!$B$5:$B$154,$A28,'Planning_zones'!$K$5:$K$154,"&lt;&gt;Annulé",'Planning_zones'!$G$5:$G$154,"&lt;="&amp;AJ$4+6,'Planning_zones'!$H$5:$H$154,"&gt;="&amp;AJ$4),0))</f>
        <v/>
      </c>
      <c r="AK28" s="13">
        <f>IF(OR($A28="",AK$4=""),"",IFERROR(COUNTIFS('Planning_zones'!$B$5:$B$154,$A28,'Planning_zones'!$K$5:$K$154,"&lt;&gt;Annulé",'Planning_zones'!$G$5:$G$154,"&lt;="&amp;AK$4+6,'Planning_zones'!$H$5:$H$154,"&gt;="&amp;AK$4),0))</f>
        <v/>
      </c>
      <c r="AL28" s="13">
        <f>IF(OR($A28="",AL$4=""),"",IFERROR(COUNTIFS('Planning_zones'!$B$5:$B$154,$A28,'Planning_zones'!$K$5:$K$154,"&lt;&gt;Annulé",'Planning_zones'!$G$5:$G$154,"&lt;="&amp;AL$4+6,'Planning_zones'!$H$5:$H$154,"&gt;="&amp;AL$4),0))</f>
        <v/>
      </c>
      <c r="AM28" s="13">
        <f>IF(OR($A28="",AM$4=""),"",IFERROR(COUNTIFS('Planning_zones'!$B$5:$B$154,$A28,'Planning_zones'!$K$5:$K$154,"&lt;&gt;Annulé",'Planning_zones'!$G$5:$G$154,"&lt;="&amp;AM$4+6,'Planning_zones'!$H$5:$H$154,"&gt;="&amp;AM$4),0))</f>
        <v/>
      </c>
      <c r="AN28" s="13">
        <f>IF(OR($A28="",AN$4=""),"",IFERROR(COUNTIFS('Planning_zones'!$B$5:$B$154,$A28,'Planning_zones'!$K$5:$K$154,"&lt;&gt;Annulé",'Planning_zones'!$G$5:$G$154,"&lt;="&amp;AN$4+6,'Planning_zones'!$H$5:$H$154,"&gt;="&amp;AN$4),0))</f>
        <v/>
      </c>
      <c r="AO28" s="13">
        <f>IF(OR($A28="",AO$4=""),"",IFERROR(COUNTIFS('Planning_zones'!$B$5:$B$154,$A28,'Planning_zones'!$K$5:$K$154,"&lt;&gt;Annulé",'Planning_zones'!$G$5:$G$154,"&lt;="&amp;AO$4+6,'Planning_zones'!$H$5:$H$154,"&gt;="&amp;AO$4),0))</f>
        <v/>
      </c>
      <c r="AP28" s="13">
        <f>IF(OR($A28="",AP$4=""),"",IFERROR(COUNTIFS('Planning_zones'!$B$5:$B$154,$A28,'Planning_zones'!$K$5:$K$154,"&lt;&gt;Annulé",'Planning_zones'!$G$5:$G$154,"&lt;="&amp;AP$4+6,'Planning_zones'!$H$5:$H$154,"&gt;="&amp;AP$4),0))</f>
        <v/>
      </c>
      <c r="AQ28" s="13">
        <f>IF(OR($A28="",AQ$4=""),"",IFERROR(COUNTIFS('Planning_zones'!$B$5:$B$154,$A28,'Planning_zones'!$K$5:$K$154,"&lt;&gt;Annulé",'Planning_zones'!$G$5:$G$154,"&lt;="&amp;AQ$4+6,'Planning_zones'!$H$5:$H$154,"&gt;="&amp;AQ$4),0))</f>
        <v/>
      </c>
      <c r="AR28" s="13">
        <f>IF(OR($A28="",AR$4=""),"",IFERROR(COUNTIFS('Planning_zones'!$B$5:$B$154,$A28,'Planning_zones'!$K$5:$K$154,"&lt;&gt;Annulé",'Planning_zones'!$G$5:$G$154,"&lt;="&amp;AR$4+6,'Planning_zones'!$H$5:$H$154,"&gt;="&amp;AR$4),0))</f>
        <v/>
      </c>
      <c r="AS28" s="13">
        <f>IF(OR($A28="",AS$4=""),"",IFERROR(COUNTIFS('Planning_zones'!$B$5:$B$154,$A28,'Planning_zones'!$K$5:$K$154,"&lt;&gt;Annulé",'Planning_zones'!$G$5:$G$154,"&lt;="&amp;AS$4+6,'Planning_zones'!$H$5:$H$154,"&gt;="&amp;AS$4),0))</f>
        <v/>
      </c>
      <c r="AT28" s="13">
        <f>IF(OR($A28="",AT$4=""),"",IFERROR(COUNTIFS('Planning_zones'!$B$5:$B$154,$A28,'Planning_zones'!$K$5:$K$154,"&lt;&gt;Annulé",'Planning_zones'!$G$5:$G$154,"&lt;="&amp;AT$4+6,'Planning_zones'!$H$5:$H$154,"&gt;="&amp;AT$4),0))</f>
        <v/>
      </c>
      <c r="AU28" s="13">
        <f>IF(OR($A28="",AU$4=""),"",IFERROR(COUNTIFS('Planning_zones'!$B$5:$B$154,$A28,'Planning_zones'!$K$5:$K$154,"&lt;&gt;Annulé",'Planning_zones'!$G$5:$G$154,"&lt;="&amp;AU$4+6,'Planning_zones'!$H$5:$H$154,"&gt;="&amp;AU$4),0))</f>
        <v/>
      </c>
      <c r="AV28" s="13">
        <f>IF(OR($A28="",AV$4=""),"",IFERROR(COUNTIFS('Planning_zones'!$B$5:$B$154,$A28,'Planning_zones'!$K$5:$K$154,"&lt;&gt;Annulé",'Planning_zones'!$G$5:$G$154,"&lt;="&amp;AV$4+6,'Planning_zones'!$H$5:$H$154,"&gt;="&amp;AV$4),0))</f>
        <v/>
      </c>
      <c r="AW28" s="13">
        <f>IF(OR($A28="",AW$4=""),"",IFERROR(COUNTIFS('Planning_zones'!$B$5:$B$154,$A28,'Planning_zones'!$K$5:$K$154,"&lt;&gt;Annulé",'Planning_zones'!$G$5:$G$154,"&lt;="&amp;AW$4+6,'Planning_zones'!$H$5:$H$154,"&gt;="&amp;AW$4),0))</f>
        <v/>
      </c>
      <c r="AX28" s="13">
        <f>IF(OR($A28="",AX$4=""),"",IFERROR(COUNTIFS('Planning_zones'!$B$5:$B$154,$A28,'Planning_zones'!$K$5:$K$154,"&lt;&gt;Annulé",'Planning_zones'!$G$5:$G$154,"&lt;="&amp;AX$4+6,'Planning_zones'!$H$5:$H$154,"&gt;="&amp;AX$4),0))</f>
        <v/>
      </c>
      <c r="AY28" s="13">
        <f>IF(OR($A28="",AY$4=""),"",IFERROR(COUNTIFS('Planning_zones'!$B$5:$B$154,$A28,'Planning_zones'!$K$5:$K$154,"&lt;&gt;Annulé",'Planning_zones'!$G$5:$G$154,"&lt;="&amp;AY$4+6,'Planning_zones'!$H$5:$H$154,"&gt;="&amp;AY$4),0))</f>
        <v/>
      </c>
      <c r="AZ28" s="13">
        <f>IF(OR($A28="",AZ$4=""),"",IFERROR(COUNTIFS('Planning_zones'!$B$5:$B$154,$A28,'Planning_zones'!$K$5:$K$154,"&lt;&gt;Annulé",'Planning_zones'!$G$5:$G$154,"&lt;="&amp;AZ$4+6,'Planning_zones'!$H$5:$H$154,"&gt;="&amp;AZ$4),0))</f>
        <v/>
      </c>
      <c r="BA28" s="13">
        <f>IF(OR($A28="",BA$4=""),"",IFERROR(COUNTIFS('Planning_zones'!$B$5:$B$154,$A28,'Planning_zones'!$K$5:$K$154,"&lt;&gt;Annulé",'Planning_zones'!$G$5:$G$154,"&lt;="&amp;BA$4+6,'Planning_zones'!$H$5:$H$154,"&gt;="&amp;BA$4),0))</f>
        <v/>
      </c>
    </row>
    <row r="29" ht="21" customHeight="1">
      <c r="A29" s="27">
        <f>IFERROR(INDEX('Paramètres'!$A$8:$A$107,MATCH(SMALL('Paramètres'!$C$8:$C$107,25),'Paramètres'!$C$8:$C$107,0)),"")</f>
        <v/>
      </c>
      <c r="B29" s="13">
        <f>IF(OR($A29="",B$4=""),"",IFERROR(COUNTIFS('Planning_zones'!$B$5:$B$154,$A29,'Planning_zones'!$K$5:$K$154,"&lt;&gt;Annulé",'Planning_zones'!$G$5:$G$154,"&lt;="&amp;B$4+6,'Planning_zones'!$H$5:$H$154,"&gt;="&amp;B$4),0))</f>
        <v/>
      </c>
      <c r="C29" s="13">
        <f>IF(OR($A29="",C$4=""),"",IFERROR(COUNTIFS('Planning_zones'!$B$5:$B$154,$A29,'Planning_zones'!$K$5:$K$154,"&lt;&gt;Annulé",'Planning_zones'!$G$5:$G$154,"&lt;="&amp;C$4+6,'Planning_zones'!$H$5:$H$154,"&gt;="&amp;C$4),0))</f>
        <v/>
      </c>
      <c r="D29" s="13">
        <f>IF(OR($A29="",D$4=""),"",IFERROR(COUNTIFS('Planning_zones'!$B$5:$B$154,$A29,'Planning_zones'!$K$5:$K$154,"&lt;&gt;Annulé",'Planning_zones'!$G$5:$G$154,"&lt;="&amp;D$4+6,'Planning_zones'!$H$5:$H$154,"&gt;="&amp;D$4),0))</f>
        <v/>
      </c>
      <c r="E29" s="13">
        <f>IF(OR($A29="",E$4=""),"",IFERROR(COUNTIFS('Planning_zones'!$B$5:$B$154,$A29,'Planning_zones'!$K$5:$K$154,"&lt;&gt;Annulé",'Planning_zones'!$G$5:$G$154,"&lt;="&amp;E$4+6,'Planning_zones'!$H$5:$H$154,"&gt;="&amp;E$4),0))</f>
        <v/>
      </c>
      <c r="F29" s="13">
        <f>IF(OR($A29="",F$4=""),"",IFERROR(COUNTIFS('Planning_zones'!$B$5:$B$154,$A29,'Planning_zones'!$K$5:$K$154,"&lt;&gt;Annulé",'Planning_zones'!$G$5:$G$154,"&lt;="&amp;F$4+6,'Planning_zones'!$H$5:$H$154,"&gt;="&amp;F$4),0))</f>
        <v/>
      </c>
      <c r="G29" s="13">
        <f>IF(OR($A29="",G$4=""),"",IFERROR(COUNTIFS('Planning_zones'!$B$5:$B$154,$A29,'Planning_zones'!$K$5:$K$154,"&lt;&gt;Annulé",'Planning_zones'!$G$5:$G$154,"&lt;="&amp;G$4+6,'Planning_zones'!$H$5:$H$154,"&gt;="&amp;G$4),0))</f>
        <v/>
      </c>
      <c r="H29" s="13">
        <f>IF(OR($A29="",H$4=""),"",IFERROR(COUNTIFS('Planning_zones'!$B$5:$B$154,$A29,'Planning_zones'!$K$5:$K$154,"&lt;&gt;Annulé",'Planning_zones'!$G$5:$G$154,"&lt;="&amp;H$4+6,'Planning_zones'!$H$5:$H$154,"&gt;="&amp;H$4),0))</f>
        <v/>
      </c>
      <c r="I29" s="13">
        <f>IF(OR($A29="",I$4=""),"",IFERROR(COUNTIFS('Planning_zones'!$B$5:$B$154,$A29,'Planning_zones'!$K$5:$K$154,"&lt;&gt;Annulé",'Planning_zones'!$G$5:$G$154,"&lt;="&amp;I$4+6,'Planning_zones'!$H$5:$H$154,"&gt;="&amp;I$4),0))</f>
        <v/>
      </c>
      <c r="J29" s="13">
        <f>IF(OR($A29="",J$4=""),"",IFERROR(COUNTIFS('Planning_zones'!$B$5:$B$154,$A29,'Planning_zones'!$K$5:$K$154,"&lt;&gt;Annulé",'Planning_zones'!$G$5:$G$154,"&lt;="&amp;J$4+6,'Planning_zones'!$H$5:$H$154,"&gt;="&amp;J$4),0))</f>
        <v/>
      </c>
      <c r="K29" s="13">
        <f>IF(OR($A29="",K$4=""),"",IFERROR(COUNTIFS('Planning_zones'!$B$5:$B$154,$A29,'Planning_zones'!$K$5:$K$154,"&lt;&gt;Annulé",'Planning_zones'!$G$5:$G$154,"&lt;="&amp;K$4+6,'Planning_zones'!$H$5:$H$154,"&gt;="&amp;K$4),0))</f>
        <v/>
      </c>
      <c r="L29" s="13">
        <f>IF(OR($A29="",L$4=""),"",IFERROR(COUNTIFS('Planning_zones'!$B$5:$B$154,$A29,'Planning_zones'!$K$5:$K$154,"&lt;&gt;Annulé",'Planning_zones'!$G$5:$G$154,"&lt;="&amp;L$4+6,'Planning_zones'!$H$5:$H$154,"&gt;="&amp;L$4),0))</f>
        <v/>
      </c>
      <c r="M29" s="13">
        <f>IF(OR($A29="",M$4=""),"",IFERROR(COUNTIFS('Planning_zones'!$B$5:$B$154,$A29,'Planning_zones'!$K$5:$K$154,"&lt;&gt;Annulé",'Planning_zones'!$G$5:$G$154,"&lt;="&amp;M$4+6,'Planning_zones'!$H$5:$H$154,"&gt;="&amp;M$4),0))</f>
        <v/>
      </c>
      <c r="N29" s="13">
        <f>IF(OR($A29="",N$4=""),"",IFERROR(COUNTIFS('Planning_zones'!$B$5:$B$154,$A29,'Planning_zones'!$K$5:$K$154,"&lt;&gt;Annulé",'Planning_zones'!$G$5:$G$154,"&lt;="&amp;N$4+6,'Planning_zones'!$H$5:$H$154,"&gt;="&amp;N$4),0))</f>
        <v/>
      </c>
      <c r="O29" s="13">
        <f>IF(OR($A29="",O$4=""),"",IFERROR(COUNTIFS('Planning_zones'!$B$5:$B$154,$A29,'Planning_zones'!$K$5:$K$154,"&lt;&gt;Annulé",'Planning_zones'!$G$5:$G$154,"&lt;="&amp;O$4+6,'Planning_zones'!$H$5:$H$154,"&gt;="&amp;O$4),0))</f>
        <v/>
      </c>
      <c r="P29" s="13">
        <f>IF(OR($A29="",P$4=""),"",IFERROR(COUNTIFS('Planning_zones'!$B$5:$B$154,$A29,'Planning_zones'!$K$5:$K$154,"&lt;&gt;Annulé",'Planning_zones'!$G$5:$G$154,"&lt;="&amp;P$4+6,'Planning_zones'!$H$5:$H$154,"&gt;="&amp;P$4),0))</f>
        <v/>
      </c>
      <c r="Q29" s="13">
        <f>IF(OR($A29="",Q$4=""),"",IFERROR(COUNTIFS('Planning_zones'!$B$5:$B$154,$A29,'Planning_zones'!$K$5:$K$154,"&lt;&gt;Annulé",'Planning_zones'!$G$5:$G$154,"&lt;="&amp;Q$4+6,'Planning_zones'!$H$5:$H$154,"&gt;="&amp;Q$4),0))</f>
        <v/>
      </c>
      <c r="R29" s="13">
        <f>IF(OR($A29="",R$4=""),"",IFERROR(COUNTIFS('Planning_zones'!$B$5:$B$154,$A29,'Planning_zones'!$K$5:$K$154,"&lt;&gt;Annulé",'Planning_zones'!$G$5:$G$154,"&lt;="&amp;R$4+6,'Planning_zones'!$H$5:$H$154,"&gt;="&amp;R$4),0))</f>
        <v/>
      </c>
      <c r="S29" s="13">
        <f>IF(OR($A29="",S$4=""),"",IFERROR(COUNTIFS('Planning_zones'!$B$5:$B$154,$A29,'Planning_zones'!$K$5:$K$154,"&lt;&gt;Annulé",'Planning_zones'!$G$5:$G$154,"&lt;="&amp;S$4+6,'Planning_zones'!$H$5:$H$154,"&gt;="&amp;S$4),0))</f>
        <v/>
      </c>
      <c r="T29" s="13">
        <f>IF(OR($A29="",T$4=""),"",IFERROR(COUNTIFS('Planning_zones'!$B$5:$B$154,$A29,'Planning_zones'!$K$5:$K$154,"&lt;&gt;Annulé",'Planning_zones'!$G$5:$G$154,"&lt;="&amp;T$4+6,'Planning_zones'!$H$5:$H$154,"&gt;="&amp;T$4),0))</f>
        <v/>
      </c>
      <c r="U29" s="13">
        <f>IF(OR($A29="",U$4=""),"",IFERROR(COUNTIFS('Planning_zones'!$B$5:$B$154,$A29,'Planning_zones'!$K$5:$K$154,"&lt;&gt;Annulé",'Planning_zones'!$G$5:$G$154,"&lt;="&amp;U$4+6,'Planning_zones'!$H$5:$H$154,"&gt;="&amp;U$4),0))</f>
        <v/>
      </c>
      <c r="V29" s="13">
        <f>IF(OR($A29="",V$4=""),"",IFERROR(COUNTIFS('Planning_zones'!$B$5:$B$154,$A29,'Planning_zones'!$K$5:$K$154,"&lt;&gt;Annulé",'Planning_zones'!$G$5:$G$154,"&lt;="&amp;V$4+6,'Planning_zones'!$H$5:$H$154,"&gt;="&amp;V$4),0))</f>
        <v/>
      </c>
      <c r="W29" s="13">
        <f>IF(OR($A29="",W$4=""),"",IFERROR(COUNTIFS('Planning_zones'!$B$5:$B$154,$A29,'Planning_zones'!$K$5:$K$154,"&lt;&gt;Annulé",'Planning_zones'!$G$5:$G$154,"&lt;="&amp;W$4+6,'Planning_zones'!$H$5:$H$154,"&gt;="&amp;W$4),0))</f>
        <v/>
      </c>
      <c r="X29" s="13">
        <f>IF(OR($A29="",X$4=""),"",IFERROR(COUNTIFS('Planning_zones'!$B$5:$B$154,$A29,'Planning_zones'!$K$5:$K$154,"&lt;&gt;Annulé",'Planning_zones'!$G$5:$G$154,"&lt;="&amp;X$4+6,'Planning_zones'!$H$5:$H$154,"&gt;="&amp;X$4),0))</f>
        <v/>
      </c>
      <c r="Y29" s="13">
        <f>IF(OR($A29="",Y$4=""),"",IFERROR(COUNTIFS('Planning_zones'!$B$5:$B$154,$A29,'Planning_zones'!$K$5:$K$154,"&lt;&gt;Annulé",'Planning_zones'!$G$5:$G$154,"&lt;="&amp;Y$4+6,'Planning_zones'!$H$5:$H$154,"&gt;="&amp;Y$4),0))</f>
        <v/>
      </c>
      <c r="Z29" s="13">
        <f>IF(OR($A29="",Z$4=""),"",IFERROR(COUNTIFS('Planning_zones'!$B$5:$B$154,$A29,'Planning_zones'!$K$5:$K$154,"&lt;&gt;Annulé",'Planning_zones'!$G$5:$G$154,"&lt;="&amp;Z$4+6,'Planning_zones'!$H$5:$H$154,"&gt;="&amp;Z$4),0))</f>
        <v/>
      </c>
      <c r="AA29" s="13">
        <f>IF(OR($A29="",AA$4=""),"",IFERROR(COUNTIFS('Planning_zones'!$B$5:$B$154,$A29,'Planning_zones'!$K$5:$K$154,"&lt;&gt;Annulé",'Planning_zones'!$G$5:$G$154,"&lt;="&amp;AA$4+6,'Planning_zones'!$H$5:$H$154,"&gt;="&amp;AA$4),0))</f>
        <v/>
      </c>
      <c r="AB29" s="13">
        <f>IF(OR($A29="",AB$4=""),"",IFERROR(COUNTIFS('Planning_zones'!$B$5:$B$154,$A29,'Planning_zones'!$K$5:$K$154,"&lt;&gt;Annulé",'Planning_zones'!$G$5:$G$154,"&lt;="&amp;AB$4+6,'Planning_zones'!$H$5:$H$154,"&gt;="&amp;AB$4),0))</f>
        <v/>
      </c>
      <c r="AC29" s="13">
        <f>IF(OR($A29="",AC$4=""),"",IFERROR(COUNTIFS('Planning_zones'!$B$5:$B$154,$A29,'Planning_zones'!$K$5:$K$154,"&lt;&gt;Annulé",'Planning_zones'!$G$5:$G$154,"&lt;="&amp;AC$4+6,'Planning_zones'!$H$5:$H$154,"&gt;="&amp;AC$4),0))</f>
        <v/>
      </c>
      <c r="AD29" s="13">
        <f>IF(OR($A29="",AD$4=""),"",IFERROR(COUNTIFS('Planning_zones'!$B$5:$B$154,$A29,'Planning_zones'!$K$5:$K$154,"&lt;&gt;Annulé",'Planning_zones'!$G$5:$G$154,"&lt;="&amp;AD$4+6,'Planning_zones'!$H$5:$H$154,"&gt;="&amp;AD$4),0))</f>
        <v/>
      </c>
      <c r="AE29" s="13">
        <f>IF(OR($A29="",AE$4=""),"",IFERROR(COUNTIFS('Planning_zones'!$B$5:$B$154,$A29,'Planning_zones'!$K$5:$K$154,"&lt;&gt;Annulé",'Planning_zones'!$G$5:$G$154,"&lt;="&amp;AE$4+6,'Planning_zones'!$H$5:$H$154,"&gt;="&amp;AE$4),0))</f>
        <v/>
      </c>
      <c r="AF29" s="13">
        <f>IF(OR($A29="",AF$4=""),"",IFERROR(COUNTIFS('Planning_zones'!$B$5:$B$154,$A29,'Planning_zones'!$K$5:$K$154,"&lt;&gt;Annulé",'Planning_zones'!$G$5:$G$154,"&lt;="&amp;AF$4+6,'Planning_zones'!$H$5:$H$154,"&gt;="&amp;AF$4),0))</f>
        <v/>
      </c>
      <c r="AG29" s="13">
        <f>IF(OR($A29="",AG$4=""),"",IFERROR(COUNTIFS('Planning_zones'!$B$5:$B$154,$A29,'Planning_zones'!$K$5:$K$154,"&lt;&gt;Annulé",'Planning_zones'!$G$5:$G$154,"&lt;="&amp;AG$4+6,'Planning_zones'!$H$5:$H$154,"&gt;="&amp;AG$4),0))</f>
        <v/>
      </c>
      <c r="AH29" s="13">
        <f>IF(OR($A29="",AH$4=""),"",IFERROR(COUNTIFS('Planning_zones'!$B$5:$B$154,$A29,'Planning_zones'!$K$5:$K$154,"&lt;&gt;Annulé",'Planning_zones'!$G$5:$G$154,"&lt;="&amp;AH$4+6,'Planning_zones'!$H$5:$H$154,"&gt;="&amp;AH$4),0))</f>
        <v/>
      </c>
      <c r="AI29" s="13">
        <f>IF(OR($A29="",AI$4=""),"",IFERROR(COUNTIFS('Planning_zones'!$B$5:$B$154,$A29,'Planning_zones'!$K$5:$K$154,"&lt;&gt;Annulé",'Planning_zones'!$G$5:$G$154,"&lt;="&amp;AI$4+6,'Planning_zones'!$H$5:$H$154,"&gt;="&amp;AI$4),0))</f>
        <v/>
      </c>
      <c r="AJ29" s="13">
        <f>IF(OR($A29="",AJ$4=""),"",IFERROR(COUNTIFS('Planning_zones'!$B$5:$B$154,$A29,'Planning_zones'!$K$5:$K$154,"&lt;&gt;Annulé",'Planning_zones'!$G$5:$G$154,"&lt;="&amp;AJ$4+6,'Planning_zones'!$H$5:$H$154,"&gt;="&amp;AJ$4),0))</f>
        <v/>
      </c>
      <c r="AK29" s="13">
        <f>IF(OR($A29="",AK$4=""),"",IFERROR(COUNTIFS('Planning_zones'!$B$5:$B$154,$A29,'Planning_zones'!$K$5:$K$154,"&lt;&gt;Annulé",'Planning_zones'!$G$5:$G$154,"&lt;="&amp;AK$4+6,'Planning_zones'!$H$5:$H$154,"&gt;="&amp;AK$4),0))</f>
        <v/>
      </c>
      <c r="AL29" s="13">
        <f>IF(OR($A29="",AL$4=""),"",IFERROR(COUNTIFS('Planning_zones'!$B$5:$B$154,$A29,'Planning_zones'!$K$5:$K$154,"&lt;&gt;Annulé",'Planning_zones'!$G$5:$G$154,"&lt;="&amp;AL$4+6,'Planning_zones'!$H$5:$H$154,"&gt;="&amp;AL$4),0))</f>
        <v/>
      </c>
      <c r="AM29" s="13">
        <f>IF(OR($A29="",AM$4=""),"",IFERROR(COUNTIFS('Planning_zones'!$B$5:$B$154,$A29,'Planning_zones'!$K$5:$K$154,"&lt;&gt;Annulé",'Planning_zones'!$G$5:$G$154,"&lt;="&amp;AM$4+6,'Planning_zones'!$H$5:$H$154,"&gt;="&amp;AM$4),0))</f>
        <v/>
      </c>
      <c r="AN29" s="13">
        <f>IF(OR($A29="",AN$4=""),"",IFERROR(COUNTIFS('Planning_zones'!$B$5:$B$154,$A29,'Planning_zones'!$K$5:$K$154,"&lt;&gt;Annulé",'Planning_zones'!$G$5:$G$154,"&lt;="&amp;AN$4+6,'Planning_zones'!$H$5:$H$154,"&gt;="&amp;AN$4),0))</f>
        <v/>
      </c>
      <c r="AO29" s="13">
        <f>IF(OR($A29="",AO$4=""),"",IFERROR(COUNTIFS('Planning_zones'!$B$5:$B$154,$A29,'Planning_zones'!$K$5:$K$154,"&lt;&gt;Annulé",'Planning_zones'!$G$5:$G$154,"&lt;="&amp;AO$4+6,'Planning_zones'!$H$5:$H$154,"&gt;="&amp;AO$4),0))</f>
        <v/>
      </c>
      <c r="AP29" s="13">
        <f>IF(OR($A29="",AP$4=""),"",IFERROR(COUNTIFS('Planning_zones'!$B$5:$B$154,$A29,'Planning_zones'!$K$5:$K$154,"&lt;&gt;Annulé",'Planning_zones'!$G$5:$G$154,"&lt;="&amp;AP$4+6,'Planning_zones'!$H$5:$H$154,"&gt;="&amp;AP$4),0))</f>
        <v/>
      </c>
      <c r="AQ29" s="13">
        <f>IF(OR($A29="",AQ$4=""),"",IFERROR(COUNTIFS('Planning_zones'!$B$5:$B$154,$A29,'Planning_zones'!$K$5:$K$154,"&lt;&gt;Annulé",'Planning_zones'!$G$5:$G$154,"&lt;="&amp;AQ$4+6,'Planning_zones'!$H$5:$H$154,"&gt;="&amp;AQ$4),0))</f>
        <v/>
      </c>
      <c r="AR29" s="13">
        <f>IF(OR($A29="",AR$4=""),"",IFERROR(COUNTIFS('Planning_zones'!$B$5:$B$154,$A29,'Planning_zones'!$K$5:$K$154,"&lt;&gt;Annulé",'Planning_zones'!$G$5:$G$154,"&lt;="&amp;AR$4+6,'Planning_zones'!$H$5:$H$154,"&gt;="&amp;AR$4),0))</f>
        <v/>
      </c>
      <c r="AS29" s="13">
        <f>IF(OR($A29="",AS$4=""),"",IFERROR(COUNTIFS('Planning_zones'!$B$5:$B$154,$A29,'Planning_zones'!$K$5:$K$154,"&lt;&gt;Annulé",'Planning_zones'!$G$5:$G$154,"&lt;="&amp;AS$4+6,'Planning_zones'!$H$5:$H$154,"&gt;="&amp;AS$4),0))</f>
        <v/>
      </c>
      <c r="AT29" s="13">
        <f>IF(OR($A29="",AT$4=""),"",IFERROR(COUNTIFS('Planning_zones'!$B$5:$B$154,$A29,'Planning_zones'!$K$5:$K$154,"&lt;&gt;Annulé",'Planning_zones'!$G$5:$G$154,"&lt;="&amp;AT$4+6,'Planning_zones'!$H$5:$H$154,"&gt;="&amp;AT$4),0))</f>
        <v/>
      </c>
      <c r="AU29" s="13">
        <f>IF(OR($A29="",AU$4=""),"",IFERROR(COUNTIFS('Planning_zones'!$B$5:$B$154,$A29,'Planning_zones'!$K$5:$K$154,"&lt;&gt;Annulé",'Planning_zones'!$G$5:$G$154,"&lt;="&amp;AU$4+6,'Planning_zones'!$H$5:$H$154,"&gt;="&amp;AU$4),0))</f>
        <v/>
      </c>
      <c r="AV29" s="13">
        <f>IF(OR($A29="",AV$4=""),"",IFERROR(COUNTIFS('Planning_zones'!$B$5:$B$154,$A29,'Planning_zones'!$K$5:$K$154,"&lt;&gt;Annulé",'Planning_zones'!$G$5:$G$154,"&lt;="&amp;AV$4+6,'Planning_zones'!$H$5:$H$154,"&gt;="&amp;AV$4),0))</f>
        <v/>
      </c>
      <c r="AW29" s="13">
        <f>IF(OR($A29="",AW$4=""),"",IFERROR(COUNTIFS('Planning_zones'!$B$5:$B$154,$A29,'Planning_zones'!$K$5:$K$154,"&lt;&gt;Annulé",'Planning_zones'!$G$5:$G$154,"&lt;="&amp;AW$4+6,'Planning_zones'!$H$5:$H$154,"&gt;="&amp;AW$4),0))</f>
        <v/>
      </c>
      <c r="AX29" s="13">
        <f>IF(OR($A29="",AX$4=""),"",IFERROR(COUNTIFS('Planning_zones'!$B$5:$B$154,$A29,'Planning_zones'!$K$5:$K$154,"&lt;&gt;Annulé",'Planning_zones'!$G$5:$G$154,"&lt;="&amp;AX$4+6,'Planning_zones'!$H$5:$H$154,"&gt;="&amp;AX$4),0))</f>
        <v/>
      </c>
      <c r="AY29" s="13">
        <f>IF(OR($A29="",AY$4=""),"",IFERROR(COUNTIFS('Planning_zones'!$B$5:$B$154,$A29,'Planning_zones'!$K$5:$K$154,"&lt;&gt;Annulé",'Planning_zones'!$G$5:$G$154,"&lt;="&amp;AY$4+6,'Planning_zones'!$H$5:$H$154,"&gt;="&amp;AY$4),0))</f>
        <v/>
      </c>
      <c r="AZ29" s="13">
        <f>IF(OR($A29="",AZ$4=""),"",IFERROR(COUNTIFS('Planning_zones'!$B$5:$B$154,$A29,'Planning_zones'!$K$5:$K$154,"&lt;&gt;Annulé",'Planning_zones'!$G$5:$G$154,"&lt;="&amp;AZ$4+6,'Planning_zones'!$H$5:$H$154,"&gt;="&amp;AZ$4),0))</f>
        <v/>
      </c>
      <c r="BA29" s="13">
        <f>IF(OR($A29="",BA$4=""),"",IFERROR(COUNTIFS('Planning_zones'!$B$5:$B$154,$A29,'Planning_zones'!$K$5:$K$154,"&lt;&gt;Annulé",'Planning_zones'!$G$5:$G$154,"&lt;="&amp;BA$4+6,'Planning_zones'!$H$5:$H$154,"&gt;="&amp;BA$4),0))</f>
        <v/>
      </c>
    </row>
    <row r="30" ht="21" customHeight="1">
      <c r="A30" s="28">
        <f>IFERROR(INDEX('Paramètres'!$A$8:$A$107,MATCH(SMALL('Paramètres'!$C$8:$C$107,26),'Paramètres'!$C$8:$C$107,0)),"")</f>
        <v/>
      </c>
      <c r="B30" s="13">
        <f>IF(OR($A30="",B$4=""),"",IFERROR(COUNTIFS('Planning_zones'!$B$5:$B$154,$A30,'Planning_zones'!$K$5:$K$154,"&lt;&gt;Annulé",'Planning_zones'!$G$5:$G$154,"&lt;="&amp;B$4+6,'Planning_zones'!$H$5:$H$154,"&gt;="&amp;B$4),0))</f>
        <v/>
      </c>
      <c r="C30" s="13">
        <f>IF(OR($A30="",C$4=""),"",IFERROR(COUNTIFS('Planning_zones'!$B$5:$B$154,$A30,'Planning_zones'!$K$5:$K$154,"&lt;&gt;Annulé",'Planning_zones'!$G$5:$G$154,"&lt;="&amp;C$4+6,'Planning_zones'!$H$5:$H$154,"&gt;="&amp;C$4),0))</f>
        <v/>
      </c>
      <c r="D30" s="13">
        <f>IF(OR($A30="",D$4=""),"",IFERROR(COUNTIFS('Planning_zones'!$B$5:$B$154,$A30,'Planning_zones'!$K$5:$K$154,"&lt;&gt;Annulé",'Planning_zones'!$G$5:$G$154,"&lt;="&amp;D$4+6,'Planning_zones'!$H$5:$H$154,"&gt;="&amp;D$4),0))</f>
        <v/>
      </c>
      <c r="E30" s="13">
        <f>IF(OR($A30="",E$4=""),"",IFERROR(COUNTIFS('Planning_zones'!$B$5:$B$154,$A30,'Planning_zones'!$K$5:$K$154,"&lt;&gt;Annulé",'Planning_zones'!$G$5:$G$154,"&lt;="&amp;E$4+6,'Planning_zones'!$H$5:$H$154,"&gt;="&amp;E$4),0))</f>
        <v/>
      </c>
      <c r="F30" s="13">
        <f>IF(OR($A30="",F$4=""),"",IFERROR(COUNTIFS('Planning_zones'!$B$5:$B$154,$A30,'Planning_zones'!$K$5:$K$154,"&lt;&gt;Annulé",'Planning_zones'!$G$5:$G$154,"&lt;="&amp;F$4+6,'Planning_zones'!$H$5:$H$154,"&gt;="&amp;F$4),0))</f>
        <v/>
      </c>
      <c r="G30" s="13">
        <f>IF(OR($A30="",G$4=""),"",IFERROR(COUNTIFS('Planning_zones'!$B$5:$B$154,$A30,'Planning_zones'!$K$5:$K$154,"&lt;&gt;Annulé",'Planning_zones'!$G$5:$G$154,"&lt;="&amp;G$4+6,'Planning_zones'!$H$5:$H$154,"&gt;="&amp;G$4),0))</f>
        <v/>
      </c>
      <c r="H30" s="13">
        <f>IF(OR($A30="",H$4=""),"",IFERROR(COUNTIFS('Planning_zones'!$B$5:$B$154,$A30,'Planning_zones'!$K$5:$K$154,"&lt;&gt;Annulé",'Planning_zones'!$G$5:$G$154,"&lt;="&amp;H$4+6,'Planning_zones'!$H$5:$H$154,"&gt;="&amp;H$4),0))</f>
        <v/>
      </c>
      <c r="I30" s="13">
        <f>IF(OR($A30="",I$4=""),"",IFERROR(COUNTIFS('Planning_zones'!$B$5:$B$154,$A30,'Planning_zones'!$K$5:$K$154,"&lt;&gt;Annulé",'Planning_zones'!$G$5:$G$154,"&lt;="&amp;I$4+6,'Planning_zones'!$H$5:$H$154,"&gt;="&amp;I$4),0))</f>
        <v/>
      </c>
      <c r="J30" s="13">
        <f>IF(OR($A30="",J$4=""),"",IFERROR(COUNTIFS('Planning_zones'!$B$5:$B$154,$A30,'Planning_zones'!$K$5:$K$154,"&lt;&gt;Annulé",'Planning_zones'!$G$5:$G$154,"&lt;="&amp;J$4+6,'Planning_zones'!$H$5:$H$154,"&gt;="&amp;J$4),0))</f>
        <v/>
      </c>
      <c r="K30" s="13">
        <f>IF(OR($A30="",K$4=""),"",IFERROR(COUNTIFS('Planning_zones'!$B$5:$B$154,$A30,'Planning_zones'!$K$5:$K$154,"&lt;&gt;Annulé",'Planning_zones'!$G$5:$G$154,"&lt;="&amp;K$4+6,'Planning_zones'!$H$5:$H$154,"&gt;="&amp;K$4),0))</f>
        <v/>
      </c>
      <c r="L30" s="13">
        <f>IF(OR($A30="",L$4=""),"",IFERROR(COUNTIFS('Planning_zones'!$B$5:$B$154,$A30,'Planning_zones'!$K$5:$K$154,"&lt;&gt;Annulé",'Planning_zones'!$G$5:$G$154,"&lt;="&amp;L$4+6,'Planning_zones'!$H$5:$H$154,"&gt;="&amp;L$4),0))</f>
        <v/>
      </c>
      <c r="M30" s="13">
        <f>IF(OR($A30="",M$4=""),"",IFERROR(COUNTIFS('Planning_zones'!$B$5:$B$154,$A30,'Planning_zones'!$K$5:$K$154,"&lt;&gt;Annulé",'Planning_zones'!$G$5:$G$154,"&lt;="&amp;M$4+6,'Planning_zones'!$H$5:$H$154,"&gt;="&amp;M$4),0))</f>
        <v/>
      </c>
      <c r="N30" s="13">
        <f>IF(OR($A30="",N$4=""),"",IFERROR(COUNTIFS('Planning_zones'!$B$5:$B$154,$A30,'Planning_zones'!$K$5:$K$154,"&lt;&gt;Annulé",'Planning_zones'!$G$5:$G$154,"&lt;="&amp;N$4+6,'Planning_zones'!$H$5:$H$154,"&gt;="&amp;N$4),0))</f>
        <v/>
      </c>
      <c r="O30" s="13">
        <f>IF(OR($A30="",O$4=""),"",IFERROR(COUNTIFS('Planning_zones'!$B$5:$B$154,$A30,'Planning_zones'!$K$5:$K$154,"&lt;&gt;Annulé",'Planning_zones'!$G$5:$G$154,"&lt;="&amp;O$4+6,'Planning_zones'!$H$5:$H$154,"&gt;="&amp;O$4),0))</f>
        <v/>
      </c>
      <c r="P30" s="13">
        <f>IF(OR($A30="",P$4=""),"",IFERROR(COUNTIFS('Planning_zones'!$B$5:$B$154,$A30,'Planning_zones'!$K$5:$K$154,"&lt;&gt;Annulé",'Planning_zones'!$G$5:$G$154,"&lt;="&amp;P$4+6,'Planning_zones'!$H$5:$H$154,"&gt;="&amp;P$4),0))</f>
        <v/>
      </c>
      <c r="Q30" s="13">
        <f>IF(OR($A30="",Q$4=""),"",IFERROR(COUNTIFS('Planning_zones'!$B$5:$B$154,$A30,'Planning_zones'!$K$5:$K$154,"&lt;&gt;Annulé",'Planning_zones'!$G$5:$G$154,"&lt;="&amp;Q$4+6,'Planning_zones'!$H$5:$H$154,"&gt;="&amp;Q$4),0))</f>
        <v/>
      </c>
      <c r="R30" s="13">
        <f>IF(OR($A30="",R$4=""),"",IFERROR(COUNTIFS('Planning_zones'!$B$5:$B$154,$A30,'Planning_zones'!$K$5:$K$154,"&lt;&gt;Annulé",'Planning_zones'!$G$5:$G$154,"&lt;="&amp;R$4+6,'Planning_zones'!$H$5:$H$154,"&gt;="&amp;R$4),0))</f>
        <v/>
      </c>
      <c r="S30" s="13">
        <f>IF(OR($A30="",S$4=""),"",IFERROR(COUNTIFS('Planning_zones'!$B$5:$B$154,$A30,'Planning_zones'!$K$5:$K$154,"&lt;&gt;Annulé",'Planning_zones'!$G$5:$G$154,"&lt;="&amp;S$4+6,'Planning_zones'!$H$5:$H$154,"&gt;="&amp;S$4),0))</f>
        <v/>
      </c>
      <c r="T30" s="13">
        <f>IF(OR($A30="",T$4=""),"",IFERROR(COUNTIFS('Planning_zones'!$B$5:$B$154,$A30,'Planning_zones'!$K$5:$K$154,"&lt;&gt;Annulé",'Planning_zones'!$G$5:$G$154,"&lt;="&amp;T$4+6,'Planning_zones'!$H$5:$H$154,"&gt;="&amp;T$4),0))</f>
        <v/>
      </c>
      <c r="U30" s="13">
        <f>IF(OR($A30="",U$4=""),"",IFERROR(COUNTIFS('Planning_zones'!$B$5:$B$154,$A30,'Planning_zones'!$K$5:$K$154,"&lt;&gt;Annulé",'Planning_zones'!$G$5:$G$154,"&lt;="&amp;U$4+6,'Planning_zones'!$H$5:$H$154,"&gt;="&amp;U$4),0))</f>
        <v/>
      </c>
      <c r="V30" s="13">
        <f>IF(OR($A30="",V$4=""),"",IFERROR(COUNTIFS('Planning_zones'!$B$5:$B$154,$A30,'Planning_zones'!$K$5:$K$154,"&lt;&gt;Annulé",'Planning_zones'!$G$5:$G$154,"&lt;="&amp;V$4+6,'Planning_zones'!$H$5:$H$154,"&gt;="&amp;V$4),0))</f>
        <v/>
      </c>
      <c r="W30" s="13">
        <f>IF(OR($A30="",W$4=""),"",IFERROR(COUNTIFS('Planning_zones'!$B$5:$B$154,$A30,'Planning_zones'!$K$5:$K$154,"&lt;&gt;Annulé",'Planning_zones'!$G$5:$G$154,"&lt;="&amp;W$4+6,'Planning_zones'!$H$5:$H$154,"&gt;="&amp;W$4),0))</f>
        <v/>
      </c>
      <c r="X30" s="13">
        <f>IF(OR($A30="",X$4=""),"",IFERROR(COUNTIFS('Planning_zones'!$B$5:$B$154,$A30,'Planning_zones'!$K$5:$K$154,"&lt;&gt;Annulé",'Planning_zones'!$G$5:$G$154,"&lt;="&amp;X$4+6,'Planning_zones'!$H$5:$H$154,"&gt;="&amp;X$4),0))</f>
        <v/>
      </c>
      <c r="Y30" s="13">
        <f>IF(OR($A30="",Y$4=""),"",IFERROR(COUNTIFS('Planning_zones'!$B$5:$B$154,$A30,'Planning_zones'!$K$5:$K$154,"&lt;&gt;Annulé",'Planning_zones'!$G$5:$G$154,"&lt;="&amp;Y$4+6,'Planning_zones'!$H$5:$H$154,"&gt;="&amp;Y$4),0))</f>
        <v/>
      </c>
      <c r="Z30" s="13">
        <f>IF(OR($A30="",Z$4=""),"",IFERROR(COUNTIFS('Planning_zones'!$B$5:$B$154,$A30,'Planning_zones'!$K$5:$K$154,"&lt;&gt;Annulé",'Planning_zones'!$G$5:$G$154,"&lt;="&amp;Z$4+6,'Planning_zones'!$H$5:$H$154,"&gt;="&amp;Z$4),0))</f>
        <v/>
      </c>
      <c r="AA30" s="13">
        <f>IF(OR($A30="",AA$4=""),"",IFERROR(COUNTIFS('Planning_zones'!$B$5:$B$154,$A30,'Planning_zones'!$K$5:$K$154,"&lt;&gt;Annulé",'Planning_zones'!$G$5:$G$154,"&lt;="&amp;AA$4+6,'Planning_zones'!$H$5:$H$154,"&gt;="&amp;AA$4),0))</f>
        <v/>
      </c>
      <c r="AB30" s="13">
        <f>IF(OR($A30="",AB$4=""),"",IFERROR(COUNTIFS('Planning_zones'!$B$5:$B$154,$A30,'Planning_zones'!$K$5:$K$154,"&lt;&gt;Annulé",'Planning_zones'!$G$5:$G$154,"&lt;="&amp;AB$4+6,'Planning_zones'!$H$5:$H$154,"&gt;="&amp;AB$4),0))</f>
        <v/>
      </c>
      <c r="AC30" s="13">
        <f>IF(OR($A30="",AC$4=""),"",IFERROR(COUNTIFS('Planning_zones'!$B$5:$B$154,$A30,'Planning_zones'!$K$5:$K$154,"&lt;&gt;Annulé",'Planning_zones'!$G$5:$G$154,"&lt;="&amp;AC$4+6,'Planning_zones'!$H$5:$H$154,"&gt;="&amp;AC$4),0))</f>
        <v/>
      </c>
      <c r="AD30" s="13">
        <f>IF(OR($A30="",AD$4=""),"",IFERROR(COUNTIFS('Planning_zones'!$B$5:$B$154,$A30,'Planning_zones'!$K$5:$K$154,"&lt;&gt;Annulé",'Planning_zones'!$G$5:$G$154,"&lt;="&amp;AD$4+6,'Planning_zones'!$H$5:$H$154,"&gt;="&amp;AD$4),0))</f>
        <v/>
      </c>
      <c r="AE30" s="13">
        <f>IF(OR($A30="",AE$4=""),"",IFERROR(COUNTIFS('Planning_zones'!$B$5:$B$154,$A30,'Planning_zones'!$K$5:$K$154,"&lt;&gt;Annulé",'Planning_zones'!$G$5:$G$154,"&lt;="&amp;AE$4+6,'Planning_zones'!$H$5:$H$154,"&gt;="&amp;AE$4),0))</f>
        <v/>
      </c>
      <c r="AF30" s="13">
        <f>IF(OR($A30="",AF$4=""),"",IFERROR(COUNTIFS('Planning_zones'!$B$5:$B$154,$A30,'Planning_zones'!$K$5:$K$154,"&lt;&gt;Annulé",'Planning_zones'!$G$5:$G$154,"&lt;="&amp;AF$4+6,'Planning_zones'!$H$5:$H$154,"&gt;="&amp;AF$4),0))</f>
        <v/>
      </c>
      <c r="AG30" s="13">
        <f>IF(OR($A30="",AG$4=""),"",IFERROR(COUNTIFS('Planning_zones'!$B$5:$B$154,$A30,'Planning_zones'!$K$5:$K$154,"&lt;&gt;Annulé",'Planning_zones'!$G$5:$G$154,"&lt;="&amp;AG$4+6,'Planning_zones'!$H$5:$H$154,"&gt;="&amp;AG$4),0))</f>
        <v/>
      </c>
      <c r="AH30" s="13">
        <f>IF(OR($A30="",AH$4=""),"",IFERROR(COUNTIFS('Planning_zones'!$B$5:$B$154,$A30,'Planning_zones'!$K$5:$K$154,"&lt;&gt;Annulé",'Planning_zones'!$G$5:$G$154,"&lt;="&amp;AH$4+6,'Planning_zones'!$H$5:$H$154,"&gt;="&amp;AH$4),0))</f>
        <v/>
      </c>
      <c r="AI30" s="13">
        <f>IF(OR($A30="",AI$4=""),"",IFERROR(COUNTIFS('Planning_zones'!$B$5:$B$154,$A30,'Planning_zones'!$K$5:$K$154,"&lt;&gt;Annulé",'Planning_zones'!$G$5:$G$154,"&lt;="&amp;AI$4+6,'Planning_zones'!$H$5:$H$154,"&gt;="&amp;AI$4),0))</f>
        <v/>
      </c>
      <c r="AJ30" s="13">
        <f>IF(OR($A30="",AJ$4=""),"",IFERROR(COUNTIFS('Planning_zones'!$B$5:$B$154,$A30,'Planning_zones'!$K$5:$K$154,"&lt;&gt;Annulé",'Planning_zones'!$G$5:$G$154,"&lt;="&amp;AJ$4+6,'Planning_zones'!$H$5:$H$154,"&gt;="&amp;AJ$4),0))</f>
        <v/>
      </c>
      <c r="AK30" s="13">
        <f>IF(OR($A30="",AK$4=""),"",IFERROR(COUNTIFS('Planning_zones'!$B$5:$B$154,$A30,'Planning_zones'!$K$5:$K$154,"&lt;&gt;Annulé",'Planning_zones'!$G$5:$G$154,"&lt;="&amp;AK$4+6,'Planning_zones'!$H$5:$H$154,"&gt;="&amp;AK$4),0))</f>
        <v/>
      </c>
      <c r="AL30" s="13">
        <f>IF(OR($A30="",AL$4=""),"",IFERROR(COUNTIFS('Planning_zones'!$B$5:$B$154,$A30,'Planning_zones'!$K$5:$K$154,"&lt;&gt;Annulé",'Planning_zones'!$G$5:$G$154,"&lt;="&amp;AL$4+6,'Planning_zones'!$H$5:$H$154,"&gt;="&amp;AL$4),0))</f>
        <v/>
      </c>
      <c r="AM30" s="13">
        <f>IF(OR($A30="",AM$4=""),"",IFERROR(COUNTIFS('Planning_zones'!$B$5:$B$154,$A30,'Planning_zones'!$K$5:$K$154,"&lt;&gt;Annulé",'Planning_zones'!$G$5:$G$154,"&lt;="&amp;AM$4+6,'Planning_zones'!$H$5:$H$154,"&gt;="&amp;AM$4),0))</f>
        <v/>
      </c>
      <c r="AN30" s="13">
        <f>IF(OR($A30="",AN$4=""),"",IFERROR(COUNTIFS('Planning_zones'!$B$5:$B$154,$A30,'Planning_zones'!$K$5:$K$154,"&lt;&gt;Annulé",'Planning_zones'!$G$5:$G$154,"&lt;="&amp;AN$4+6,'Planning_zones'!$H$5:$H$154,"&gt;="&amp;AN$4),0))</f>
        <v/>
      </c>
      <c r="AO30" s="13">
        <f>IF(OR($A30="",AO$4=""),"",IFERROR(COUNTIFS('Planning_zones'!$B$5:$B$154,$A30,'Planning_zones'!$K$5:$K$154,"&lt;&gt;Annulé",'Planning_zones'!$G$5:$G$154,"&lt;="&amp;AO$4+6,'Planning_zones'!$H$5:$H$154,"&gt;="&amp;AO$4),0))</f>
        <v/>
      </c>
      <c r="AP30" s="13">
        <f>IF(OR($A30="",AP$4=""),"",IFERROR(COUNTIFS('Planning_zones'!$B$5:$B$154,$A30,'Planning_zones'!$K$5:$K$154,"&lt;&gt;Annulé",'Planning_zones'!$G$5:$G$154,"&lt;="&amp;AP$4+6,'Planning_zones'!$H$5:$H$154,"&gt;="&amp;AP$4),0))</f>
        <v/>
      </c>
      <c r="AQ30" s="13">
        <f>IF(OR($A30="",AQ$4=""),"",IFERROR(COUNTIFS('Planning_zones'!$B$5:$B$154,$A30,'Planning_zones'!$K$5:$K$154,"&lt;&gt;Annulé",'Planning_zones'!$G$5:$G$154,"&lt;="&amp;AQ$4+6,'Planning_zones'!$H$5:$H$154,"&gt;="&amp;AQ$4),0))</f>
        <v/>
      </c>
      <c r="AR30" s="13">
        <f>IF(OR($A30="",AR$4=""),"",IFERROR(COUNTIFS('Planning_zones'!$B$5:$B$154,$A30,'Planning_zones'!$K$5:$K$154,"&lt;&gt;Annulé",'Planning_zones'!$G$5:$G$154,"&lt;="&amp;AR$4+6,'Planning_zones'!$H$5:$H$154,"&gt;="&amp;AR$4),0))</f>
        <v/>
      </c>
      <c r="AS30" s="13">
        <f>IF(OR($A30="",AS$4=""),"",IFERROR(COUNTIFS('Planning_zones'!$B$5:$B$154,$A30,'Planning_zones'!$K$5:$K$154,"&lt;&gt;Annulé",'Planning_zones'!$G$5:$G$154,"&lt;="&amp;AS$4+6,'Planning_zones'!$H$5:$H$154,"&gt;="&amp;AS$4),0))</f>
        <v/>
      </c>
      <c r="AT30" s="13">
        <f>IF(OR($A30="",AT$4=""),"",IFERROR(COUNTIFS('Planning_zones'!$B$5:$B$154,$A30,'Planning_zones'!$K$5:$K$154,"&lt;&gt;Annulé",'Planning_zones'!$G$5:$G$154,"&lt;="&amp;AT$4+6,'Planning_zones'!$H$5:$H$154,"&gt;="&amp;AT$4),0))</f>
        <v/>
      </c>
      <c r="AU30" s="13">
        <f>IF(OR($A30="",AU$4=""),"",IFERROR(COUNTIFS('Planning_zones'!$B$5:$B$154,$A30,'Planning_zones'!$K$5:$K$154,"&lt;&gt;Annulé",'Planning_zones'!$G$5:$G$154,"&lt;="&amp;AU$4+6,'Planning_zones'!$H$5:$H$154,"&gt;="&amp;AU$4),0))</f>
        <v/>
      </c>
      <c r="AV30" s="13">
        <f>IF(OR($A30="",AV$4=""),"",IFERROR(COUNTIFS('Planning_zones'!$B$5:$B$154,$A30,'Planning_zones'!$K$5:$K$154,"&lt;&gt;Annulé",'Planning_zones'!$G$5:$G$154,"&lt;="&amp;AV$4+6,'Planning_zones'!$H$5:$H$154,"&gt;="&amp;AV$4),0))</f>
        <v/>
      </c>
      <c r="AW30" s="13">
        <f>IF(OR($A30="",AW$4=""),"",IFERROR(COUNTIFS('Planning_zones'!$B$5:$B$154,$A30,'Planning_zones'!$K$5:$K$154,"&lt;&gt;Annulé",'Planning_zones'!$G$5:$G$154,"&lt;="&amp;AW$4+6,'Planning_zones'!$H$5:$H$154,"&gt;="&amp;AW$4),0))</f>
        <v/>
      </c>
      <c r="AX30" s="13">
        <f>IF(OR($A30="",AX$4=""),"",IFERROR(COUNTIFS('Planning_zones'!$B$5:$B$154,$A30,'Planning_zones'!$K$5:$K$154,"&lt;&gt;Annulé",'Planning_zones'!$G$5:$G$154,"&lt;="&amp;AX$4+6,'Planning_zones'!$H$5:$H$154,"&gt;="&amp;AX$4),0))</f>
        <v/>
      </c>
      <c r="AY30" s="13">
        <f>IF(OR($A30="",AY$4=""),"",IFERROR(COUNTIFS('Planning_zones'!$B$5:$B$154,$A30,'Planning_zones'!$K$5:$K$154,"&lt;&gt;Annulé",'Planning_zones'!$G$5:$G$154,"&lt;="&amp;AY$4+6,'Planning_zones'!$H$5:$H$154,"&gt;="&amp;AY$4),0))</f>
        <v/>
      </c>
      <c r="AZ30" s="13">
        <f>IF(OR($A30="",AZ$4=""),"",IFERROR(COUNTIFS('Planning_zones'!$B$5:$B$154,$A30,'Planning_zones'!$K$5:$K$154,"&lt;&gt;Annulé",'Planning_zones'!$G$5:$G$154,"&lt;="&amp;AZ$4+6,'Planning_zones'!$H$5:$H$154,"&gt;="&amp;AZ$4),0))</f>
        <v/>
      </c>
      <c r="BA30" s="13">
        <f>IF(OR($A30="",BA$4=""),"",IFERROR(COUNTIFS('Planning_zones'!$B$5:$B$154,$A30,'Planning_zones'!$K$5:$K$154,"&lt;&gt;Annulé",'Planning_zones'!$G$5:$G$154,"&lt;="&amp;BA$4+6,'Planning_zones'!$H$5:$H$154,"&gt;="&amp;BA$4),0))</f>
        <v/>
      </c>
    </row>
    <row r="31" ht="21" customHeight="1">
      <c r="A31" s="27">
        <f>IFERROR(INDEX('Paramètres'!$A$8:$A$107,MATCH(SMALL('Paramètres'!$C$8:$C$107,27),'Paramètres'!$C$8:$C$107,0)),"")</f>
        <v/>
      </c>
      <c r="B31" s="13">
        <f>IF(OR($A31="",B$4=""),"",IFERROR(COUNTIFS('Planning_zones'!$B$5:$B$154,$A31,'Planning_zones'!$K$5:$K$154,"&lt;&gt;Annulé",'Planning_zones'!$G$5:$G$154,"&lt;="&amp;B$4+6,'Planning_zones'!$H$5:$H$154,"&gt;="&amp;B$4),0))</f>
        <v/>
      </c>
      <c r="C31" s="13">
        <f>IF(OR($A31="",C$4=""),"",IFERROR(COUNTIFS('Planning_zones'!$B$5:$B$154,$A31,'Planning_zones'!$K$5:$K$154,"&lt;&gt;Annulé",'Planning_zones'!$G$5:$G$154,"&lt;="&amp;C$4+6,'Planning_zones'!$H$5:$H$154,"&gt;="&amp;C$4),0))</f>
        <v/>
      </c>
      <c r="D31" s="13">
        <f>IF(OR($A31="",D$4=""),"",IFERROR(COUNTIFS('Planning_zones'!$B$5:$B$154,$A31,'Planning_zones'!$K$5:$K$154,"&lt;&gt;Annulé",'Planning_zones'!$G$5:$G$154,"&lt;="&amp;D$4+6,'Planning_zones'!$H$5:$H$154,"&gt;="&amp;D$4),0))</f>
        <v/>
      </c>
      <c r="E31" s="13">
        <f>IF(OR($A31="",E$4=""),"",IFERROR(COUNTIFS('Planning_zones'!$B$5:$B$154,$A31,'Planning_zones'!$K$5:$K$154,"&lt;&gt;Annulé",'Planning_zones'!$G$5:$G$154,"&lt;="&amp;E$4+6,'Planning_zones'!$H$5:$H$154,"&gt;="&amp;E$4),0))</f>
        <v/>
      </c>
      <c r="F31" s="13">
        <f>IF(OR($A31="",F$4=""),"",IFERROR(COUNTIFS('Planning_zones'!$B$5:$B$154,$A31,'Planning_zones'!$K$5:$K$154,"&lt;&gt;Annulé",'Planning_zones'!$G$5:$G$154,"&lt;="&amp;F$4+6,'Planning_zones'!$H$5:$H$154,"&gt;="&amp;F$4),0))</f>
        <v/>
      </c>
      <c r="G31" s="13">
        <f>IF(OR($A31="",G$4=""),"",IFERROR(COUNTIFS('Planning_zones'!$B$5:$B$154,$A31,'Planning_zones'!$K$5:$K$154,"&lt;&gt;Annulé",'Planning_zones'!$G$5:$G$154,"&lt;="&amp;G$4+6,'Planning_zones'!$H$5:$H$154,"&gt;="&amp;G$4),0))</f>
        <v/>
      </c>
      <c r="H31" s="13">
        <f>IF(OR($A31="",H$4=""),"",IFERROR(COUNTIFS('Planning_zones'!$B$5:$B$154,$A31,'Planning_zones'!$K$5:$K$154,"&lt;&gt;Annulé",'Planning_zones'!$G$5:$G$154,"&lt;="&amp;H$4+6,'Planning_zones'!$H$5:$H$154,"&gt;="&amp;H$4),0))</f>
        <v/>
      </c>
      <c r="I31" s="13">
        <f>IF(OR($A31="",I$4=""),"",IFERROR(COUNTIFS('Planning_zones'!$B$5:$B$154,$A31,'Planning_zones'!$K$5:$K$154,"&lt;&gt;Annulé",'Planning_zones'!$G$5:$G$154,"&lt;="&amp;I$4+6,'Planning_zones'!$H$5:$H$154,"&gt;="&amp;I$4),0))</f>
        <v/>
      </c>
      <c r="J31" s="13">
        <f>IF(OR($A31="",J$4=""),"",IFERROR(COUNTIFS('Planning_zones'!$B$5:$B$154,$A31,'Planning_zones'!$K$5:$K$154,"&lt;&gt;Annulé",'Planning_zones'!$G$5:$G$154,"&lt;="&amp;J$4+6,'Planning_zones'!$H$5:$H$154,"&gt;="&amp;J$4),0))</f>
        <v/>
      </c>
      <c r="K31" s="13">
        <f>IF(OR($A31="",K$4=""),"",IFERROR(COUNTIFS('Planning_zones'!$B$5:$B$154,$A31,'Planning_zones'!$K$5:$K$154,"&lt;&gt;Annulé",'Planning_zones'!$G$5:$G$154,"&lt;="&amp;K$4+6,'Planning_zones'!$H$5:$H$154,"&gt;="&amp;K$4),0))</f>
        <v/>
      </c>
      <c r="L31" s="13">
        <f>IF(OR($A31="",L$4=""),"",IFERROR(COUNTIFS('Planning_zones'!$B$5:$B$154,$A31,'Planning_zones'!$K$5:$K$154,"&lt;&gt;Annulé",'Planning_zones'!$G$5:$G$154,"&lt;="&amp;L$4+6,'Planning_zones'!$H$5:$H$154,"&gt;="&amp;L$4),0))</f>
        <v/>
      </c>
      <c r="M31" s="13">
        <f>IF(OR($A31="",M$4=""),"",IFERROR(COUNTIFS('Planning_zones'!$B$5:$B$154,$A31,'Planning_zones'!$K$5:$K$154,"&lt;&gt;Annulé",'Planning_zones'!$G$5:$G$154,"&lt;="&amp;M$4+6,'Planning_zones'!$H$5:$H$154,"&gt;="&amp;M$4),0))</f>
        <v/>
      </c>
      <c r="N31" s="13">
        <f>IF(OR($A31="",N$4=""),"",IFERROR(COUNTIFS('Planning_zones'!$B$5:$B$154,$A31,'Planning_zones'!$K$5:$K$154,"&lt;&gt;Annulé",'Planning_zones'!$G$5:$G$154,"&lt;="&amp;N$4+6,'Planning_zones'!$H$5:$H$154,"&gt;="&amp;N$4),0))</f>
        <v/>
      </c>
      <c r="O31" s="13">
        <f>IF(OR($A31="",O$4=""),"",IFERROR(COUNTIFS('Planning_zones'!$B$5:$B$154,$A31,'Planning_zones'!$K$5:$K$154,"&lt;&gt;Annulé",'Planning_zones'!$G$5:$G$154,"&lt;="&amp;O$4+6,'Planning_zones'!$H$5:$H$154,"&gt;="&amp;O$4),0))</f>
        <v/>
      </c>
      <c r="P31" s="13">
        <f>IF(OR($A31="",P$4=""),"",IFERROR(COUNTIFS('Planning_zones'!$B$5:$B$154,$A31,'Planning_zones'!$K$5:$K$154,"&lt;&gt;Annulé",'Planning_zones'!$G$5:$G$154,"&lt;="&amp;P$4+6,'Planning_zones'!$H$5:$H$154,"&gt;="&amp;P$4),0))</f>
        <v/>
      </c>
      <c r="Q31" s="13">
        <f>IF(OR($A31="",Q$4=""),"",IFERROR(COUNTIFS('Planning_zones'!$B$5:$B$154,$A31,'Planning_zones'!$K$5:$K$154,"&lt;&gt;Annulé",'Planning_zones'!$G$5:$G$154,"&lt;="&amp;Q$4+6,'Planning_zones'!$H$5:$H$154,"&gt;="&amp;Q$4),0))</f>
        <v/>
      </c>
      <c r="R31" s="13">
        <f>IF(OR($A31="",R$4=""),"",IFERROR(COUNTIFS('Planning_zones'!$B$5:$B$154,$A31,'Planning_zones'!$K$5:$K$154,"&lt;&gt;Annulé",'Planning_zones'!$G$5:$G$154,"&lt;="&amp;R$4+6,'Planning_zones'!$H$5:$H$154,"&gt;="&amp;R$4),0))</f>
        <v/>
      </c>
      <c r="S31" s="13">
        <f>IF(OR($A31="",S$4=""),"",IFERROR(COUNTIFS('Planning_zones'!$B$5:$B$154,$A31,'Planning_zones'!$K$5:$K$154,"&lt;&gt;Annulé",'Planning_zones'!$G$5:$G$154,"&lt;="&amp;S$4+6,'Planning_zones'!$H$5:$H$154,"&gt;="&amp;S$4),0))</f>
        <v/>
      </c>
      <c r="T31" s="13">
        <f>IF(OR($A31="",T$4=""),"",IFERROR(COUNTIFS('Planning_zones'!$B$5:$B$154,$A31,'Planning_zones'!$K$5:$K$154,"&lt;&gt;Annulé",'Planning_zones'!$G$5:$G$154,"&lt;="&amp;T$4+6,'Planning_zones'!$H$5:$H$154,"&gt;="&amp;T$4),0))</f>
        <v/>
      </c>
      <c r="U31" s="13">
        <f>IF(OR($A31="",U$4=""),"",IFERROR(COUNTIFS('Planning_zones'!$B$5:$B$154,$A31,'Planning_zones'!$K$5:$K$154,"&lt;&gt;Annulé",'Planning_zones'!$G$5:$G$154,"&lt;="&amp;U$4+6,'Planning_zones'!$H$5:$H$154,"&gt;="&amp;U$4),0))</f>
        <v/>
      </c>
      <c r="V31" s="13">
        <f>IF(OR($A31="",V$4=""),"",IFERROR(COUNTIFS('Planning_zones'!$B$5:$B$154,$A31,'Planning_zones'!$K$5:$K$154,"&lt;&gt;Annulé",'Planning_zones'!$G$5:$G$154,"&lt;="&amp;V$4+6,'Planning_zones'!$H$5:$H$154,"&gt;="&amp;V$4),0))</f>
        <v/>
      </c>
      <c r="W31" s="13">
        <f>IF(OR($A31="",W$4=""),"",IFERROR(COUNTIFS('Planning_zones'!$B$5:$B$154,$A31,'Planning_zones'!$K$5:$K$154,"&lt;&gt;Annulé",'Planning_zones'!$G$5:$G$154,"&lt;="&amp;W$4+6,'Planning_zones'!$H$5:$H$154,"&gt;="&amp;W$4),0))</f>
        <v/>
      </c>
      <c r="X31" s="13">
        <f>IF(OR($A31="",X$4=""),"",IFERROR(COUNTIFS('Planning_zones'!$B$5:$B$154,$A31,'Planning_zones'!$K$5:$K$154,"&lt;&gt;Annulé",'Planning_zones'!$G$5:$G$154,"&lt;="&amp;X$4+6,'Planning_zones'!$H$5:$H$154,"&gt;="&amp;X$4),0))</f>
        <v/>
      </c>
      <c r="Y31" s="13">
        <f>IF(OR($A31="",Y$4=""),"",IFERROR(COUNTIFS('Planning_zones'!$B$5:$B$154,$A31,'Planning_zones'!$K$5:$K$154,"&lt;&gt;Annulé",'Planning_zones'!$G$5:$G$154,"&lt;="&amp;Y$4+6,'Planning_zones'!$H$5:$H$154,"&gt;="&amp;Y$4),0))</f>
        <v/>
      </c>
      <c r="Z31" s="13">
        <f>IF(OR($A31="",Z$4=""),"",IFERROR(COUNTIFS('Planning_zones'!$B$5:$B$154,$A31,'Planning_zones'!$K$5:$K$154,"&lt;&gt;Annulé",'Planning_zones'!$G$5:$G$154,"&lt;="&amp;Z$4+6,'Planning_zones'!$H$5:$H$154,"&gt;="&amp;Z$4),0))</f>
        <v/>
      </c>
      <c r="AA31" s="13">
        <f>IF(OR($A31="",AA$4=""),"",IFERROR(COUNTIFS('Planning_zones'!$B$5:$B$154,$A31,'Planning_zones'!$K$5:$K$154,"&lt;&gt;Annulé",'Planning_zones'!$G$5:$G$154,"&lt;="&amp;AA$4+6,'Planning_zones'!$H$5:$H$154,"&gt;="&amp;AA$4),0))</f>
        <v/>
      </c>
      <c r="AB31" s="13">
        <f>IF(OR($A31="",AB$4=""),"",IFERROR(COUNTIFS('Planning_zones'!$B$5:$B$154,$A31,'Planning_zones'!$K$5:$K$154,"&lt;&gt;Annulé",'Planning_zones'!$G$5:$G$154,"&lt;="&amp;AB$4+6,'Planning_zones'!$H$5:$H$154,"&gt;="&amp;AB$4),0))</f>
        <v/>
      </c>
      <c r="AC31" s="13">
        <f>IF(OR($A31="",AC$4=""),"",IFERROR(COUNTIFS('Planning_zones'!$B$5:$B$154,$A31,'Planning_zones'!$K$5:$K$154,"&lt;&gt;Annulé",'Planning_zones'!$G$5:$G$154,"&lt;="&amp;AC$4+6,'Planning_zones'!$H$5:$H$154,"&gt;="&amp;AC$4),0))</f>
        <v/>
      </c>
      <c r="AD31" s="13">
        <f>IF(OR($A31="",AD$4=""),"",IFERROR(COUNTIFS('Planning_zones'!$B$5:$B$154,$A31,'Planning_zones'!$K$5:$K$154,"&lt;&gt;Annulé",'Planning_zones'!$G$5:$G$154,"&lt;="&amp;AD$4+6,'Planning_zones'!$H$5:$H$154,"&gt;="&amp;AD$4),0))</f>
        <v/>
      </c>
      <c r="AE31" s="13">
        <f>IF(OR($A31="",AE$4=""),"",IFERROR(COUNTIFS('Planning_zones'!$B$5:$B$154,$A31,'Planning_zones'!$K$5:$K$154,"&lt;&gt;Annulé",'Planning_zones'!$G$5:$G$154,"&lt;="&amp;AE$4+6,'Planning_zones'!$H$5:$H$154,"&gt;="&amp;AE$4),0))</f>
        <v/>
      </c>
      <c r="AF31" s="13">
        <f>IF(OR($A31="",AF$4=""),"",IFERROR(COUNTIFS('Planning_zones'!$B$5:$B$154,$A31,'Planning_zones'!$K$5:$K$154,"&lt;&gt;Annulé",'Planning_zones'!$G$5:$G$154,"&lt;="&amp;AF$4+6,'Planning_zones'!$H$5:$H$154,"&gt;="&amp;AF$4),0))</f>
        <v/>
      </c>
      <c r="AG31" s="13">
        <f>IF(OR($A31="",AG$4=""),"",IFERROR(COUNTIFS('Planning_zones'!$B$5:$B$154,$A31,'Planning_zones'!$K$5:$K$154,"&lt;&gt;Annulé",'Planning_zones'!$G$5:$G$154,"&lt;="&amp;AG$4+6,'Planning_zones'!$H$5:$H$154,"&gt;="&amp;AG$4),0))</f>
        <v/>
      </c>
      <c r="AH31" s="13">
        <f>IF(OR($A31="",AH$4=""),"",IFERROR(COUNTIFS('Planning_zones'!$B$5:$B$154,$A31,'Planning_zones'!$K$5:$K$154,"&lt;&gt;Annulé",'Planning_zones'!$G$5:$G$154,"&lt;="&amp;AH$4+6,'Planning_zones'!$H$5:$H$154,"&gt;="&amp;AH$4),0))</f>
        <v/>
      </c>
      <c r="AI31" s="13">
        <f>IF(OR($A31="",AI$4=""),"",IFERROR(COUNTIFS('Planning_zones'!$B$5:$B$154,$A31,'Planning_zones'!$K$5:$K$154,"&lt;&gt;Annulé",'Planning_zones'!$G$5:$G$154,"&lt;="&amp;AI$4+6,'Planning_zones'!$H$5:$H$154,"&gt;="&amp;AI$4),0))</f>
        <v/>
      </c>
      <c r="AJ31" s="13">
        <f>IF(OR($A31="",AJ$4=""),"",IFERROR(COUNTIFS('Planning_zones'!$B$5:$B$154,$A31,'Planning_zones'!$K$5:$K$154,"&lt;&gt;Annulé",'Planning_zones'!$G$5:$G$154,"&lt;="&amp;AJ$4+6,'Planning_zones'!$H$5:$H$154,"&gt;="&amp;AJ$4),0))</f>
        <v/>
      </c>
      <c r="AK31" s="13">
        <f>IF(OR($A31="",AK$4=""),"",IFERROR(COUNTIFS('Planning_zones'!$B$5:$B$154,$A31,'Planning_zones'!$K$5:$K$154,"&lt;&gt;Annulé",'Planning_zones'!$G$5:$G$154,"&lt;="&amp;AK$4+6,'Planning_zones'!$H$5:$H$154,"&gt;="&amp;AK$4),0))</f>
        <v/>
      </c>
      <c r="AL31" s="13">
        <f>IF(OR($A31="",AL$4=""),"",IFERROR(COUNTIFS('Planning_zones'!$B$5:$B$154,$A31,'Planning_zones'!$K$5:$K$154,"&lt;&gt;Annulé",'Planning_zones'!$G$5:$G$154,"&lt;="&amp;AL$4+6,'Planning_zones'!$H$5:$H$154,"&gt;="&amp;AL$4),0))</f>
        <v/>
      </c>
      <c r="AM31" s="13">
        <f>IF(OR($A31="",AM$4=""),"",IFERROR(COUNTIFS('Planning_zones'!$B$5:$B$154,$A31,'Planning_zones'!$K$5:$K$154,"&lt;&gt;Annulé",'Planning_zones'!$G$5:$G$154,"&lt;="&amp;AM$4+6,'Planning_zones'!$H$5:$H$154,"&gt;="&amp;AM$4),0))</f>
        <v/>
      </c>
      <c r="AN31" s="13">
        <f>IF(OR($A31="",AN$4=""),"",IFERROR(COUNTIFS('Planning_zones'!$B$5:$B$154,$A31,'Planning_zones'!$K$5:$K$154,"&lt;&gt;Annulé",'Planning_zones'!$G$5:$G$154,"&lt;="&amp;AN$4+6,'Planning_zones'!$H$5:$H$154,"&gt;="&amp;AN$4),0))</f>
        <v/>
      </c>
      <c r="AO31" s="13">
        <f>IF(OR($A31="",AO$4=""),"",IFERROR(COUNTIFS('Planning_zones'!$B$5:$B$154,$A31,'Planning_zones'!$K$5:$K$154,"&lt;&gt;Annulé",'Planning_zones'!$G$5:$G$154,"&lt;="&amp;AO$4+6,'Planning_zones'!$H$5:$H$154,"&gt;="&amp;AO$4),0))</f>
        <v/>
      </c>
      <c r="AP31" s="13">
        <f>IF(OR($A31="",AP$4=""),"",IFERROR(COUNTIFS('Planning_zones'!$B$5:$B$154,$A31,'Planning_zones'!$K$5:$K$154,"&lt;&gt;Annulé",'Planning_zones'!$G$5:$G$154,"&lt;="&amp;AP$4+6,'Planning_zones'!$H$5:$H$154,"&gt;="&amp;AP$4),0))</f>
        <v/>
      </c>
      <c r="AQ31" s="13">
        <f>IF(OR($A31="",AQ$4=""),"",IFERROR(COUNTIFS('Planning_zones'!$B$5:$B$154,$A31,'Planning_zones'!$K$5:$K$154,"&lt;&gt;Annulé",'Planning_zones'!$G$5:$G$154,"&lt;="&amp;AQ$4+6,'Planning_zones'!$H$5:$H$154,"&gt;="&amp;AQ$4),0))</f>
        <v/>
      </c>
      <c r="AR31" s="13">
        <f>IF(OR($A31="",AR$4=""),"",IFERROR(COUNTIFS('Planning_zones'!$B$5:$B$154,$A31,'Planning_zones'!$K$5:$K$154,"&lt;&gt;Annulé",'Planning_zones'!$G$5:$G$154,"&lt;="&amp;AR$4+6,'Planning_zones'!$H$5:$H$154,"&gt;="&amp;AR$4),0))</f>
        <v/>
      </c>
      <c r="AS31" s="13">
        <f>IF(OR($A31="",AS$4=""),"",IFERROR(COUNTIFS('Planning_zones'!$B$5:$B$154,$A31,'Planning_zones'!$K$5:$K$154,"&lt;&gt;Annulé",'Planning_zones'!$G$5:$G$154,"&lt;="&amp;AS$4+6,'Planning_zones'!$H$5:$H$154,"&gt;="&amp;AS$4),0))</f>
        <v/>
      </c>
      <c r="AT31" s="13">
        <f>IF(OR($A31="",AT$4=""),"",IFERROR(COUNTIFS('Planning_zones'!$B$5:$B$154,$A31,'Planning_zones'!$K$5:$K$154,"&lt;&gt;Annulé",'Planning_zones'!$G$5:$G$154,"&lt;="&amp;AT$4+6,'Planning_zones'!$H$5:$H$154,"&gt;="&amp;AT$4),0))</f>
        <v/>
      </c>
      <c r="AU31" s="13">
        <f>IF(OR($A31="",AU$4=""),"",IFERROR(COUNTIFS('Planning_zones'!$B$5:$B$154,$A31,'Planning_zones'!$K$5:$K$154,"&lt;&gt;Annulé",'Planning_zones'!$G$5:$G$154,"&lt;="&amp;AU$4+6,'Planning_zones'!$H$5:$H$154,"&gt;="&amp;AU$4),0))</f>
        <v/>
      </c>
      <c r="AV31" s="13">
        <f>IF(OR($A31="",AV$4=""),"",IFERROR(COUNTIFS('Planning_zones'!$B$5:$B$154,$A31,'Planning_zones'!$K$5:$K$154,"&lt;&gt;Annulé",'Planning_zones'!$G$5:$G$154,"&lt;="&amp;AV$4+6,'Planning_zones'!$H$5:$H$154,"&gt;="&amp;AV$4),0))</f>
        <v/>
      </c>
      <c r="AW31" s="13">
        <f>IF(OR($A31="",AW$4=""),"",IFERROR(COUNTIFS('Planning_zones'!$B$5:$B$154,$A31,'Planning_zones'!$K$5:$K$154,"&lt;&gt;Annulé",'Planning_zones'!$G$5:$G$154,"&lt;="&amp;AW$4+6,'Planning_zones'!$H$5:$H$154,"&gt;="&amp;AW$4),0))</f>
        <v/>
      </c>
      <c r="AX31" s="13">
        <f>IF(OR($A31="",AX$4=""),"",IFERROR(COUNTIFS('Planning_zones'!$B$5:$B$154,$A31,'Planning_zones'!$K$5:$K$154,"&lt;&gt;Annulé",'Planning_zones'!$G$5:$G$154,"&lt;="&amp;AX$4+6,'Planning_zones'!$H$5:$H$154,"&gt;="&amp;AX$4),0))</f>
        <v/>
      </c>
      <c r="AY31" s="13">
        <f>IF(OR($A31="",AY$4=""),"",IFERROR(COUNTIFS('Planning_zones'!$B$5:$B$154,$A31,'Planning_zones'!$K$5:$K$154,"&lt;&gt;Annulé",'Planning_zones'!$G$5:$G$154,"&lt;="&amp;AY$4+6,'Planning_zones'!$H$5:$H$154,"&gt;="&amp;AY$4),0))</f>
        <v/>
      </c>
      <c r="AZ31" s="13">
        <f>IF(OR($A31="",AZ$4=""),"",IFERROR(COUNTIFS('Planning_zones'!$B$5:$B$154,$A31,'Planning_zones'!$K$5:$K$154,"&lt;&gt;Annulé",'Planning_zones'!$G$5:$G$154,"&lt;="&amp;AZ$4+6,'Planning_zones'!$H$5:$H$154,"&gt;="&amp;AZ$4),0))</f>
        <v/>
      </c>
      <c r="BA31" s="13">
        <f>IF(OR($A31="",BA$4=""),"",IFERROR(COUNTIFS('Planning_zones'!$B$5:$B$154,$A31,'Planning_zones'!$K$5:$K$154,"&lt;&gt;Annulé",'Planning_zones'!$G$5:$G$154,"&lt;="&amp;BA$4+6,'Planning_zones'!$H$5:$H$154,"&gt;="&amp;BA$4),0))</f>
        <v/>
      </c>
    </row>
    <row r="32" ht="21" customHeight="1">
      <c r="A32" s="28">
        <f>IFERROR(INDEX('Paramètres'!$A$8:$A$107,MATCH(SMALL('Paramètres'!$C$8:$C$107,28),'Paramètres'!$C$8:$C$107,0)),"")</f>
        <v/>
      </c>
      <c r="B32" s="13">
        <f>IF(OR($A32="",B$4=""),"",IFERROR(COUNTIFS('Planning_zones'!$B$5:$B$154,$A32,'Planning_zones'!$K$5:$K$154,"&lt;&gt;Annulé",'Planning_zones'!$G$5:$G$154,"&lt;="&amp;B$4+6,'Planning_zones'!$H$5:$H$154,"&gt;="&amp;B$4),0))</f>
        <v/>
      </c>
      <c r="C32" s="13">
        <f>IF(OR($A32="",C$4=""),"",IFERROR(COUNTIFS('Planning_zones'!$B$5:$B$154,$A32,'Planning_zones'!$K$5:$K$154,"&lt;&gt;Annulé",'Planning_zones'!$G$5:$G$154,"&lt;="&amp;C$4+6,'Planning_zones'!$H$5:$H$154,"&gt;="&amp;C$4),0))</f>
        <v/>
      </c>
      <c r="D32" s="13">
        <f>IF(OR($A32="",D$4=""),"",IFERROR(COUNTIFS('Planning_zones'!$B$5:$B$154,$A32,'Planning_zones'!$K$5:$K$154,"&lt;&gt;Annulé",'Planning_zones'!$G$5:$G$154,"&lt;="&amp;D$4+6,'Planning_zones'!$H$5:$H$154,"&gt;="&amp;D$4),0))</f>
        <v/>
      </c>
      <c r="E32" s="13">
        <f>IF(OR($A32="",E$4=""),"",IFERROR(COUNTIFS('Planning_zones'!$B$5:$B$154,$A32,'Planning_zones'!$K$5:$K$154,"&lt;&gt;Annulé",'Planning_zones'!$G$5:$G$154,"&lt;="&amp;E$4+6,'Planning_zones'!$H$5:$H$154,"&gt;="&amp;E$4),0))</f>
        <v/>
      </c>
      <c r="F32" s="13">
        <f>IF(OR($A32="",F$4=""),"",IFERROR(COUNTIFS('Planning_zones'!$B$5:$B$154,$A32,'Planning_zones'!$K$5:$K$154,"&lt;&gt;Annulé",'Planning_zones'!$G$5:$G$154,"&lt;="&amp;F$4+6,'Planning_zones'!$H$5:$H$154,"&gt;="&amp;F$4),0))</f>
        <v/>
      </c>
      <c r="G32" s="13">
        <f>IF(OR($A32="",G$4=""),"",IFERROR(COUNTIFS('Planning_zones'!$B$5:$B$154,$A32,'Planning_zones'!$K$5:$K$154,"&lt;&gt;Annulé",'Planning_zones'!$G$5:$G$154,"&lt;="&amp;G$4+6,'Planning_zones'!$H$5:$H$154,"&gt;="&amp;G$4),0))</f>
        <v/>
      </c>
      <c r="H32" s="13">
        <f>IF(OR($A32="",H$4=""),"",IFERROR(COUNTIFS('Planning_zones'!$B$5:$B$154,$A32,'Planning_zones'!$K$5:$K$154,"&lt;&gt;Annulé",'Planning_zones'!$G$5:$G$154,"&lt;="&amp;H$4+6,'Planning_zones'!$H$5:$H$154,"&gt;="&amp;H$4),0))</f>
        <v/>
      </c>
      <c r="I32" s="13">
        <f>IF(OR($A32="",I$4=""),"",IFERROR(COUNTIFS('Planning_zones'!$B$5:$B$154,$A32,'Planning_zones'!$K$5:$K$154,"&lt;&gt;Annulé",'Planning_zones'!$G$5:$G$154,"&lt;="&amp;I$4+6,'Planning_zones'!$H$5:$H$154,"&gt;="&amp;I$4),0))</f>
        <v/>
      </c>
      <c r="J32" s="13">
        <f>IF(OR($A32="",J$4=""),"",IFERROR(COUNTIFS('Planning_zones'!$B$5:$B$154,$A32,'Planning_zones'!$K$5:$K$154,"&lt;&gt;Annulé",'Planning_zones'!$G$5:$G$154,"&lt;="&amp;J$4+6,'Planning_zones'!$H$5:$H$154,"&gt;="&amp;J$4),0))</f>
        <v/>
      </c>
      <c r="K32" s="13">
        <f>IF(OR($A32="",K$4=""),"",IFERROR(COUNTIFS('Planning_zones'!$B$5:$B$154,$A32,'Planning_zones'!$K$5:$K$154,"&lt;&gt;Annulé",'Planning_zones'!$G$5:$G$154,"&lt;="&amp;K$4+6,'Planning_zones'!$H$5:$H$154,"&gt;="&amp;K$4),0))</f>
        <v/>
      </c>
      <c r="L32" s="13">
        <f>IF(OR($A32="",L$4=""),"",IFERROR(COUNTIFS('Planning_zones'!$B$5:$B$154,$A32,'Planning_zones'!$K$5:$K$154,"&lt;&gt;Annulé",'Planning_zones'!$G$5:$G$154,"&lt;="&amp;L$4+6,'Planning_zones'!$H$5:$H$154,"&gt;="&amp;L$4),0))</f>
        <v/>
      </c>
      <c r="M32" s="13">
        <f>IF(OR($A32="",M$4=""),"",IFERROR(COUNTIFS('Planning_zones'!$B$5:$B$154,$A32,'Planning_zones'!$K$5:$K$154,"&lt;&gt;Annulé",'Planning_zones'!$G$5:$G$154,"&lt;="&amp;M$4+6,'Planning_zones'!$H$5:$H$154,"&gt;="&amp;M$4),0))</f>
        <v/>
      </c>
      <c r="N32" s="13">
        <f>IF(OR($A32="",N$4=""),"",IFERROR(COUNTIFS('Planning_zones'!$B$5:$B$154,$A32,'Planning_zones'!$K$5:$K$154,"&lt;&gt;Annulé",'Planning_zones'!$G$5:$G$154,"&lt;="&amp;N$4+6,'Planning_zones'!$H$5:$H$154,"&gt;="&amp;N$4),0))</f>
        <v/>
      </c>
      <c r="O32" s="13">
        <f>IF(OR($A32="",O$4=""),"",IFERROR(COUNTIFS('Planning_zones'!$B$5:$B$154,$A32,'Planning_zones'!$K$5:$K$154,"&lt;&gt;Annulé",'Planning_zones'!$G$5:$G$154,"&lt;="&amp;O$4+6,'Planning_zones'!$H$5:$H$154,"&gt;="&amp;O$4),0))</f>
        <v/>
      </c>
      <c r="P32" s="13">
        <f>IF(OR($A32="",P$4=""),"",IFERROR(COUNTIFS('Planning_zones'!$B$5:$B$154,$A32,'Planning_zones'!$K$5:$K$154,"&lt;&gt;Annulé",'Planning_zones'!$G$5:$G$154,"&lt;="&amp;P$4+6,'Planning_zones'!$H$5:$H$154,"&gt;="&amp;P$4),0))</f>
        <v/>
      </c>
      <c r="Q32" s="13">
        <f>IF(OR($A32="",Q$4=""),"",IFERROR(COUNTIFS('Planning_zones'!$B$5:$B$154,$A32,'Planning_zones'!$K$5:$K$154,"&lt;&gt;Annulé",'Planning_zones'!$G$5:$G$154,"&lt;="&amp;Q$4+6,'Planning_zones'!$H$5:$H$154,"&gt;="&amp;Q$4),0))</f>
        <v/>
      </c>
      <c r="R32" s="13">
        <f>IF(OR($A32="",R$4=""),"",IFERROR(COUNTIFS('Planning_zones'!$B$5:$B$154,$A32,'Planning_zones'!$K$5:$K$154,"&lt;&gt;Annulé",'Planning_zones'!$G$5:$G$154,"&lt;="&amp;R$4+6,'Planning_zones'!$H$5:$H$154,"&gt;="&amp;R$4),0))</f>
        <v/>
      </c>
      <c r="S32" s="13">
        <f>IF(OR($A32="",S$4=""),"",IFERROR(COUNTIFS('Planning_zones'!$B$5:$B$154,$A32,'Planning_zones'!$K$5:$K$154,"&lt;&gt;Annulé",'Planning_zones'!$G$5:$G$154,"&lt;="&amp;S$4+6,'Planning_zones'!$H$5:$H$154,"&gt;="&amp;S$4),0))</f>
        <v/>
      </c>
      <c r="T32" s="13">
        <f>IF(OR($A32="",T$4=""),"",IFERROR(COUNTIFS('Planning_zones'!$B$5:$B$154,$A32,'Planning_zones'!$K$5:$K$154,"&lt;&gt;Annulé",'Planning_zones'!$G$5:$G$154,"&lt;="&amp;T$4+6,'Planning_zones'!$H$5:$H$154,"&gt;="&amp;T$4),0))</f>
        <v/>
      </c>
      <c r="U32" s="13">
        <f>IF(OR($A32="",U$4=""),"",IFERROR(COUNTIFS('Planning_zones'!$B$5:$B$154,$A32,'Planning_zones'!$K$5:$K$154,"&lt;&gt;Annulé",'Planning_zones'!$G$5:$G$154,"&lt;="&amp;U$4+6,'Planning_zones'!$H$5:$H$154,"&gt;="&amp;U$4),0))</f>
        <v/>
      </c>
      <c r="V32" s="13">
        <f>IF(OR($A32="",V$4=""),"",IFERROR(COUNTIFS('Planning_zones'!$B$5:$B$154,$A32,'Planning_zones'!$K$5:$K$154,"&lt;&gt;Annulé",'Planning_zones'!$G$5:$G$154,"&lt;="&amp;V$4+6,'Planning_zones'!$H$5:$H$154,"&gt;="&amp;V$4),0))</f>
        <v/>
      </c>
      <c r="W32" s="13">
        <f>IF(OR($A32="",W$4=""),"",IFERROR(COUNTIFS('Planning_zones'!$B$5:$B$154,$A32,'Planning_zones'!$K$5:$K$154,"&lt;&gt;Annulé",'Planning_zones'!$G$5:$G$154,"&lt;="&amp;W$4+6,'Planning_zones'!$H$5:$H$154,"&gt;="&amp;W$4),0))</f>
        <v/>
      </c>
      <c r="X32" s="13">
        <f>IF(OR($A32="",X$4=""),"",IFERROR(COUNTIFS('Planning_zones'!$B$5:$B$154,$A32,'Planning_zones'!$K$5:$K$154,"&lt;&gt;Annulé",'Planning_zones'!$G$5:$G$154,"&lt;="&amp;X$4+6,'Planning_zones'!$H$5:$H$154,"&gt;="&amp;X$4),0))</f>
        <v/>
      </c>
      <c r="Y32" s="13">
        <f>IF(OR($A32="",Y$4=""),"",IFERROR(COUNTIFS('Planning_zones'!$B$5:$B$154,$A32,'Planning_zones'!$K$5:$K$154,"&lt;&gt;Annulé",'Planning_zones'!$G$5:$G$154,"&lt;="&amp;Y$4+6,'Planning_zones'!$H$5:$H$154,"&gt;="&amp;Y$4),0))</f>
        <v/>
      </c>
      <c r="Z32" s="13">
        <f>IF(OR($A32="",Z$4=""),"",IFERROR(COUNTIFS('Planning_zones'!$B$5:$B$154,$A32,'Planning_zones'!$K$5:$K$154,"&lt;&gt;Annulé",'Planning_zones'!$G$5:$G$154,"&lt;="&amp;Z$4+6,'Planning_zones'!$H$5:$H$154,"&gt;="&amp;Z$4),0))</f>
        <v/>
      </c>
      <c r="AA32" s="13">
        <f>IF(OR($A32="",AA$4=""),"",IFERROR(COUNTIFS('Planning_zones'!$B$5:$B$154,$A32,'Planning_zones'!$K$5:$K$154,"&lt;&gt;Annulé",'Planning_zones'!$G$5:$G$154,"&lt;="&amp;AA$4+6,'Planning_zones'!$H$5:$H$154,"&gt;="&amp;AA$4),0))</f>
        <v/>
      </c>
      <c r="AB32" s="13">
        <f>IF(OR($A32="",AB$4=""),"",IFERROR(COUNTIFS('Planning_zones'!$B$5:$B$154,$A32,'Planning_zones'!$K$5:$K$154,"&lt;&gt;Annulé",'Planning_zones'!$G$5:$G$154,"&lt;="&amp;AB$4+6,'Planning_zones'!$H$5:$H$154,"&gt;="&amp;AB$4),0))</f>
        <v/>
      </c>
      <c r="AC32" s="13">
        <f>IF(OR($A32="",AC$4=""),"",IFERROR(COUNTIFS('Planning_zones'!$B$5:$B$154,$A32,'Planning_zones'!$K$5:$K$154,"&lt;&gt;Annulé",'Planning_zones'!$G$5:$G$154,"&lt;="&amp;AC$4+6,'Planning_zones'!$H$5:$H$154,"&gt;="&amp;AC$4),0))</f>
        <v/>
      </c>
      <c r="AD32" s="13">
        <f>IF(OR($A32="",AD$4=""),"",IFERROR(COUNTIFS('Planning_zones'!$B$5:$B$154,$A32,'Planning_zones'!$K$5:$K$154,"&lt;&gt;Annulé",'Planning_zones'!$G$5:$G$154,"&lt;="&amp;AD$4+6,'Planning_zones'!$H$5:$H$154,"&gt;="&amp;AD$4),0))</f>
        <v/>
      </c>
      <c r="AE32" s="13">
        <f>IF(OR($A32="",AE$4=""),"",IFERROR(COUNTIFS('Planning_zones'!$B$5:$B$154,$A32,'Planning_zones'!$K$5:$K$154,"&lt;&gt;Annulé",'Planning_zones'!$G$5:$G$154,"&lt;="&amp;AE$4+6,'Planning_zones'!$H$5:$H$154,"&gt;="&amp;AE$4),0))</f>
        <v/>
      </c>
      <c r="AF32" s="13">
        <f>IF(OR($A32="",AF$4=""),"",IFERROR(COUNTIFS('Planning_zones'!$B$5:$B$154,$A32,'Planning_zones'!$K$5:$K$154,"&lt;&gt;Annulé",'Planning_zones'!$G$5:$G$154,"&lt;="&amp;AF$4+6,'Planning_zones'!$H$5:$H$154,"&gt;="&amp;AF$4),0))</f>
        <v/>
      </c>
      <c r="AG32" s="13">
        <f>IF(OR($A32="",AG$4=""),"",IFERROR(COUNTIFS('Planning_zones'!$B$5:$B$154,$A32,'Planning_zones'!$K$5:$K$154,"&lt;&gt;Annulé",'Planning_zones'!$G$5:$G$154,"&lt;="&amp;AG$4+6,'Planning_zones'!$H$5:$H$154,"&gt;="&amp;AG$4),0))</f>
        <v/>
      </c>
      <c r="AH32" s="13">
        <f>IF(OR($A32="",AH$4=""),"",IFERROR(COUNTIFS('Planning_zones'!$B$5:$B$154,$A32,'Planning_zones'!$K$5:$K$154,"&lt;&gt;Annulé",'Planning_zones'!$G$5:$G$154,"&lt;="&amp;AH$4+6,'Planning_zones'!$H$5:$H$154,"&gt;="&amp;AH$4),0))</f>
        <v/>
      </c>
      <c r="AI32" s="13">
        <f>IF(OR($A32="",AI$4=""),"",IFERROR(COUNTIFS('Planning_zones'!$B$5:$B$154,$A32,'Planning_zones'!$K$5:$K$154,"&lt;&gt;Annulé",'Planning_zones'!$G$5:$G$154,"&lt;="&amp;AI$4+6,'Planning_zones'!$H$5:$H$154,"&gt;="&amp;AI$4),0))</f>
        <v/>
      </c>
      <c r="AJ32" s="13">
        <f>IF(OR($A32="",AJ$4=""),"",IFERROR(COUNTIFS('Planning_zones'!$B$5:$B$154,$A32,'Planning_zones'!$K$5:$K$154,"&lt;&gt;Annulé",'Planning_zones'!$G$5:$G$154,"&lt;="&amp;AJ$4+6,'Planning_zones'!$H$5:$H$154,"&gt;="&amp;AJ$4),0))</f>
        <v/>
      </c>
      <c r="AK32" s="13">
        <f>IF(OR($A32="",AK$4=""),"",IFERROR(COUNTIFS('Planning_zones'!$B$5:$B$154,$A32,'Planning_zones'!$K$5:$K$154,"&lt;&gt;Annulé",'Planning_zones'!$G$5:$G$154,"&lt;="&amp;AK$4+6,'Planning_zones'!$H$5:$H$154,"&gt;="&amp;AK$4),0))</f>
        <v/>
      </c>
      <c r="AL32" s="13">
        <f>IF(OR($A32="",AL$4=""),"",IFERROR(COUNTIFS('Planning_zones'!$B$5:$B$154,$A32,'Planning_zones'!$K$5:$K$154,"&lt;&gt;Annulé",'Planning_zones'!$G$5:$G$154,"&lt;="&amp;AL$4+6,'Planning_zones'!$H$5:$H$154,"&gt;="&amp;AL$4),0))</f>
        <v/>
      </c>
      <c r="AM32" s="13">
        <f>IF(OR($A32="",AM$4=""),"",IFERROR(COUNTIFS('Planning_zones'!$B$5:$B$154,$A32,'Planning_zones'!$K$5:$K$154,"&lt;&gt;Annulé",'Planning_zones'!$G$5:$G$154,"&lt;="&amp;AM$4+6,'Planning_zones'!$H$5:$H$154,"&gt;="&amp;AM$4),0))</f>
        <v/>
      </c>
      <c r="AN32" s="13">
        <f>IF(OR($A32="",AN$4=""),"",IFERROR(COUNTIFS('Planning_zones'!$B$5:$B$154,$A32,'Planning_zones'!$K$5:$K$154,"&lt;&gt;Annulé",'Planning_zones'!$G$5:$G$154,"&lt;="&amp;AN$4+6,'Planning_zones'!$H$5:$H$154,"&gt;="&amp;AN$4),0))</f>
        <v/>
      </c>
      <c r="AO32" s="13">
        <f>IF(OR($A32="",AO$4=""),"",IFERROR(COUNTIFS('Planning_zones'!$B$5:$B$154,$A32,'Planning_zones'!$K$5:$K$154,"&lt;&gt;Annulé",'Planning_zones'!$G$5:$G$154,"&lt;="&amp;AO$4+6,'Planning_zones'!$H$5:$H$154,"&gt;="&amp;AO$4),0))</f>
        <v/>
      </c>
      <c r="AP32" s="13">
        <f>IF(OR($A32="",AP$4=""),"",IFERROR(COUNTIFS('Planning_zones'!$B$5:$B$154,$A32,'Planning_zones'!$K$5:$K$154,"&lt;&gt;Annulé",'Planning_zones'!$G$5:$G$154,"&lt;="&amp;AP$4+6,'Planning_zones'!$H$5:$H$154,"&gt;="&amp;AP$4),0))</f>
        <v/>
      </c>
      <c r="AQ32" s="13">
        <f>IF(OR($A32="",AQ$4=""),"",IFERROR(COUNTIFS('Planning_zones'!$B$5:$B$154,$A32,'Planning_zones'!$K$5:$K$154,"&lt;&gt;Annulé",'Planning_zones'!$G$5:$G$154,"&lt;="&amp;AQ$4+6,'Planning_zones'!$H$5:$H$154,"&gt;="&amp;AQ$4),0))</f>
        <v/>
      </c>
      <c r="AR32" s="13">
        <f>IF(OR($A32="",AR$4=""),"",IFERROR(COUNTIFS('Planning_zones'!$B$5:$B$154,$A32,'Planning_zones'!$K$5:$K$154,"&lt;&gt;Annulé",'Planning_zones'!$G$5:$G$154,"&lt;="&amp;AR$4+6,'Planning_zones'!$H$5:$H$154,"&gt;="&amp;AR$4),0))</f>
        <v/>
      </c>
      <c r="AS32" s="13">
        <f>IF(OR($A32="",AS$4=""),"",IFERROR(COUNTIFS('Planning_zones'!$B$5:$B$154,$A32,'Planning_zones'!$K$5:$K$154,"&lt;&gt;Annulé",'Planning_zones'!$G$5:$G$154,"&lt;="&amp;AS$4+6,'Planning_zones'!$H$5:$H$154,"&gt;="&amp;AS$4),0))</f>
        <v/>
      </c>
      <c r="AT32" s="13">
        <f>IF(OR($A32="",AT$4=""),"",IFERROR(COUNTIFS('Planning_zones'!$B$5:$B$154,$A32,'Planning_zones'!$K$5:$K$154,"&lt;&gt;Annulé",'Planning_zones'!$G$5:$G$154,"&lt;="&amp;AT$4+6,'Planning_zones'!$H$5:$H$154,"&gt;="&amp;AT$4),0))</f>
        <v/>
      </c>
      <c r="AU32" s="13">
        <f>IF(OR($A32="",AU$4=""),"",IFERROR(COUNTIFS('Planning_zones'!$B$5:$B$154,$A32,'Planning_zones'!$K$5:$K$154,"&lt;&gt;Annulé",'Planning_zones'!$G$5:$G$154,"&lt;="&amp;AU$4+6,'Planning_zones'!$H$5:$H$154,"&gt;="&amp;AU$4),0))</f>
        <v/>
      </c>
      <c r="AV32" s="13">
        <f>IF(OR($A32="",AV$4=""),"",IFERROR(COUNTIFS('Planning_zones'!$B$5:$B$154,$A32,'Planning_zones'!$K$5:$K$154,"&lt;&gt;Annulé",'Planning_zones'!$G$5:$G$154,"&lt;="&amp;AV$4+6,'Planning_zones'!$H$5:$H$154,"&gt;="&amp;AV$4),0))</f>
        <v/>
      </c>
      <c r="AW32" s="13">
        <f>IF(OR($A32="",AW$4=""),"",IFERROR(COUNTIFS('Planning_zones'!$B$5:$B$154,$A32,'Planning_zones'!$K$5:$K$154,"&lt;&gt;Annulé",'Planning_zones'!$G$5:$G$154,"&lt;="&amp;AW$4+6,'Planning_zones'!$H$5:$H$154,"&gt;="&amp;AW$4),0))</f>
        <v/>
      </c>
      <c r="AX32" s="13">
        <f>IF(OR($A32="",AX$4=""),"",IFERROR(COUNTIFS('Planning_zones'!$B$5:$B$154,$A32,'Planning_zones'!$K$5:$K$154,"&lt;&gt;Annulé",'Planning_zones'!$G$5:$G$154,"&lt;="&amp;AX$4+6,'Planning_zones'!$H$5:$H$154,"&gt;="&amp;AX$4),0))</f>
        <v/>
      </c>
      <c r="AY32" s="13">
        <f>IF(OR($A32="",AY$4=""),"",IFERROR(COUNTIFS('Planning_zones'!$B$5:$B$154,$A32,'Planning_zones'!$K$5:$K$154,"&lt;&gt;Annulé",'Planning_zones'!$G$5:$G$154,"&lt;="&amp;AY$4+6,'Planning_zones'!$H$5:$H$154,"&gt;="&amp;AY$4),0))</f>
        <v/>
      </c>
      <c r="AZ32" s="13">
        <f>IF(OR($A32="",AZ$4=""),"",IFERROR(COUNTIFS('Planning_zones'!$B$5:$B$154,$A32,'Planning_zones'!$K$5:$K$154,"&lt;&gt;Annulé",'Planning_zones'!$G$5:$G$154,"&lt;="&amp;AZ$4+6,'Planning_zones'!$H$5:$H$154,"&gt;="&amp;AZ$4),0))</f>
        <v/>
      </c>
      <c r="BA32" s="13">
        <f>IF(OR($A32="",BA$4=""),"",IFERROR(COUNTIFS('Planning_zones'!$B$5:$B$154,$A32,'Planning_zones'!$K$5:$K$154,"&lt;&gt;Annulé",'Planning_zones'!$G$5:$G$154,"&lt;="&amp;BA$4+6,'Planning_zones'!$H$5:$H$154,"&gt;="&amp;BA$4),0))</f>
        <v/>
      </c>
    </row>
    <row r="33" ht="21" customHeight="1">
      <c r="A33" s="27">
        <f>IFERROR(INDEX('Paramètres'!$A$8:$A$107,MATCH(SMALL('Paramètres'!$C$8:$C$107,29),'Paramètres'!$C$8:$C$107,0)),"")</f>
        <v/>
      </c>
      <c r="B33" s="13">
        <f>IF(OR($A33="",B$4=""),"",IFERROR(COUNTIFS('Planning_zones'!$B$5:$B$154,$A33,'Planning_zones'!$K$5:$K$154,"&lt;&gt;Annulé",'Planning_zones'!$G$5:$G$154,"&lt;="&amp;B$4+6,'Planning_zones'!$H$5:$H$154,"&gt;="&amp;B$4),0))</f>
        <v/>
      </c>
      <c r="C33" s="13">
        <f>IF(OR($A33="",C$4=""),"",IFERROR(COUNTIFS('Planning_zones'!$B$5:$B$154,$A33,'Planning_zones'!$K$5:$K$154,"&lt;&gt;Annulé",'Planning_zones'!$G$5:$G$154,"&lt;="&amp;C$4+6,'Planning_zones'!$H$5:$H$154,"&gt;="&amp;C$4),0))</f>
        <v/>
      </c>
      <c r="D33" s="13">
        <f>IF(OR($A33="",D$4=""),"",IFERROR(COUNTIFS('Planning_zones'!$B$5:$B$154,$A33,'Planning_zones'!$K$5:$K$154,"&lt;&gt;Annulé",'Planning_zones'!$G$5:$G$154,"&lt;="&amp;D$4+6,'Planning_zones'!$H$5:$H$154,"&gt;="&amp;D$4),0))</f>
        <v/>
      </c>
      <c r="E33" s="13">
        <f>IF(OR($A33="",E$4=""),"",IFERROR(COUNTIFS('Planning_zones'!$B$5:$B$154,$A33,'Planning_zones'!$K$5:$K$154,"&lt;&gt;Annulé",'Planning_zones'!$G$5:$G$154,"&lt;="&amp;E$4+6,'Planning_zones'!$H$5:$H$154,"&gt;="&amp;E$4),0))</f>
        <v/>
      </c>
      <c r="F33" s="13">
        <f>IF(OR($A33="",F$4=""),"",IFERROR(COUNTIFS('Planning_zones'!$B$5:$B$154,$A33,'Planning_zones'!$K$5:$K$154,"&lt;&gt;Annulé",'Planning_zones'!$G$5:$G$154,"&lt;="&amp;F$4+6,'Planning_zones'!$H$5:$H$154,"&gt;="&amp;F$4),0))</f>
        <v/>
      </c>
      <c r="G33" s="13">
        <f>IF(OR($A33="",G$4=""),"",IFERROR(COUNTIFS('Planning_zones'!$B$5:$B$154,$A33,'Planning_zones'!$K$5:$K$154,"&lt;&gt;Annulé",'Planning_zones'!$G$5:$G$154,"&lt;="&amp;G$4+6,'Planning_zones'!$H$5:$H$154,"&gt;="&amp;G$4),0))</f>
        <v/>
      </c>
      <c r="H33" s="13">
        <f>IF(OR($A33="",H$4=""),"",IFERROR(COUNTIFS('Planning_zones'!$B$5:$B$154,$A33,'Planning_zones'!$K$5:$K$154,"&lt;&gt;Annulé",'Planning_zones'!$G$5:$G$154,"&lt;="&amp;H$4+6,'Planning_zones'!$H$5:$H$154,"&gt;="&amp;H$4),0))</f>
        <v/>
      </c>
      <c r="I33" s="13">
        <f>IF(OR($A33="",I$4=""),"",IFERROR(COUNTIFS('Planning_zones'!$B$5:$B$154,$A33,'Planning_zones'!$K$5:$K$154,"&lt;&gt;Annulé",'Planning_zones'!$G$5:$G$154,"&lt;="&amp;I$4+6,'Planning_zones'!$H$5:$H$154,"&gt;="&amp;I$4),0))</f>
        <v/>
      </c>
      <c r="J33" s="13">
        <f>IF(OR($A33="",J$4=""),"",IFERROR(COUNTIFS('Planning_zones'!$B$5:$B$154,$A33,'Planning_zones'!$K$5:$K$154,"&lt;&gt;Annulé",'Planning_zones'!$G$5:$G$154,"&lt;="&amp;J$4+6,'Planning_zones'!$H$5:$H$154,"&gt;="&amp;J$4),0))</f>
        <v/>
      </c>
      <c r="K33" s="13">
        <f>IF(OR($A33="",K$4=""),"",IFERROR(COUNTIFS('Planning_zones'!$B$5:$B$154,$A33,'Planning_zones'!$K$5:$K$154,"&lt;&gt;Annulé",'Planning_zones'!$G$5:$G$154,"&lt;="&amp;K$4+6,'Planning_zones'!$H$5:$H$154,"&gt;="&amp;K$4),0))</f>
        <v/>
      </c>
      <c r="L33" s="13">
        <f>IF(OR($A33="",L$4=""),"",IFERROR(COUNTIFS('Planning_zones'!$B$5:$B$154,$A33,'Planning_zones'!$K$5:$K$154,"&lt;&gt;Annulé",'Planning_zones'!$G$5:$G$154,"&lt;="&amp;L$4+6,'Planning_zones'!$H$5:$H$154,"&gt;="&amp;L$4),0))</f>
        <v/>
      </c>
      <c r="M33" s="13">
        <f>IF(OR($A33="",M$4=""),"",IFERROR(COUNTIFS('Planning_zones'!$B$5:$B$154,$A33,'Planning_zones'!$K$5:$K$154,"&lt;&gt;Annulé",'Planning_zones'!$G$5:$G$154,"&lt;="&amp;M$4+6,'Planning_zones'!$H$5:$H$154,"&gt;="&amp;M$4),0))</f>
        <v/>
      </c>
      <c r="N33" s="13">
        <f>IF(OR($A33="",N$4=""),"",IFERROR(COUNTIFS('Planning_zones'!$B$5:$B$154,$A33,'Planning_zones'!$K$5:$K$154,"&lt;&gt;Annulé",'Planning_zones'!$G$5:$G$154,"&lt;="&amp;N$4+6,'Planning_zones'!$H$5:$H$154,"&gt;="&amp;N$4),0))</f>
        <v/>
      </c>
      <c r="O33" s="13">
        <f>IF(OR($A33="",O$4=""),"",IFERROR(COUNTIFS('Planning_zones'!$B$5:$B$154,$A33,'Planning_zones'!$K$5:$K$154,"&lt;&gt;Annulé",'Planning_zones'!$G$5:$G$154,"&lt;="&amp;O$4+6,'Planning_zones'!$H$5:$H$154,"&gt;="&amp;O$4),0))</f>
        <v/>
      </c>
      <c r="P33" s="13">
        <f>IF(OR($A33="",P$4=""),"",IFERROR(COUNTIFS('Planning_zones'!$B$5:$B$154,$A33,'Planning_zones'!$K$5:$K$154,"&lt;&gt;Annulé",'Planning_zones'!$G$5:$G$154,"&lt;="&amp;P$4+6,'Planning_zones'!$H$5:$H$154,"&gt;="&amp;P$4),0))</f>
        <v/>
      </c>
      <c r="Q33" s="13">
        <f>IF(OR($A33="",Q$4=""),"",IFERROR(COUNTIFS('Planning_zones'!$B$5:$B$154,$A33,'Planning_zones'!$K$5:$K$154,"&lt;&gt;Annulé",'Planning_zones'!$G$5:$G$154,"&lt;="&amp;Q$4+6,'Planning_zones'!$H$5:$H$154,"&gt;="&amp;Q$4),0))</f>
        <v/>
      </c>
      <c r="R33" s="13">
        <f>IF(OR($A33="",R$4=""),"",IFERROR(COUNTIFS('Planning_zones'!$B$5:$B$154,$A33,'Planning_zones'!$K$5:$K$154,"&lt;&gt;Annulé",'Planning_zones'!$G$5:$G$154,"&lt;="&amp;R$4+6,'Planning_zones'!$H$5:$H$154,"&gt;="&amp;R$4),0))</f>
        <v/>
      </c>
      <c r="S33" s="13">
        <f>IF(OR($A33="",S$4=""),"",IFERROR(COUNTIFS('Planning_zones'!$B$5:$B$154,$A33,'Planning_zones'!$K$5:$K$154,"&lt;&gt;Annulé",'Planning_zones'!$G$5:$G$154,"&lt;="&amp;S$4+6,'Planning_zones'!$H$5:$H$154,"&gt;="&amp;S$4),0))</f>
        <v/>
      </c>
      <c r="T33" s="13">
        <f>IF(OR($A33="",T$4=""),"",IFERROR(COUNTIFS('Planning_zones'!$B$5:$B$154,$A33,'Planning_zones'!$K$5:$K$154,"&lt;&gt;Annulé",'Planning_zones'!$G$5:$G$154,"&lt;="&amp;T$4+6,'Planning_zones'!$H$5:$H$154,"&gt;="&amp;T$4),0))</f>
        <v/>
      </c>
      <c r="U33" s="13">
        <f>IF(OR($A33="",U$4=""),"",IFERROR(COUNTIFS('Planning_zones'!$B$5:$B$154,$A33,'Planning_zones'!$K$5:$K$154,"&lt;&gt;Annulé",'Planning_zones'!$G$5:$G$154,"&lt;="&amp;U$4+6,'Planning_zones'!$H$5:$H$154,"&gt;="&amp;U$4),0))</f>
        <v/>
      </c>
      <c r="V33" s="13">
        <f>IF(OR($A33="",V$4=""),"",IFERROR(COUNTIFS('Planning_zones'!$B$5:$B$154,$A33,'Planning_zones'!$K$5:$K$154,"&lt;&gt;Annulé",'Planning_zones'!$G$5:$G$154,"&lt;="&amp;V$4+6,'Planning_zones'!$H$5:$H$154,"&gt;="&amp;V$4),0))</f>
        <v/>
      </c>
      <c r="W33" s="13">
        <f>IF(OR($A33="",W$4=""),"",IFERROR(COUNTIFS('Planning_zones'!$B$5:$B$154,$A33,'Planning_zones'!$K$5:$K$154,"&lt;&gt;Annulé",'Planning_zones'!$G$5:$G$154,"&lt;="&amp;W$4+6,'Planning_zones'!$H$5:$H$154,"&gt;="&amp;W$4),0))</f>
        <v/>
      </c>
      <c r="X33" s="13">
        <f>IF(OR($A33="",X$4=""),"",IFERROR(COUNTIFS('Planning_zones'!$B$5:$B$154,$A33,'Planning_zones'!$K$5:$K$154,"&lt;&gt;Annulé",'Planning_zones'!$G$5:$G$154,"&lt;="&amp;X$4+6,'Planning_zones'!$H$5:$H$154,"&gt;="&amp;X$4),0))</f>
        <v/>
      </c>
      <c r="Y33" s="13">
        <f>IF(OR($A33="",Y$4=""),"",IFERROR(COUNTIFS('Planning_zones'!$B$5:$B$154,$A33,'Planning_zones'!$K$5:$K$154,"&lt;&gt;Annulé",'Planning_zones'!$G$5:$G$154,"&lt;="&amp;Y$4+6,'Planning_zones'!$H$5:$H$154,"&gt;="&amp;Y$4),0))</f>
        <v/>
      </c>
      <c r="Z33" s="13">
        <f>IF(OR($A33="",Z$4=""),"",IFERROR(COUNTIFS('Planning_zones'!$B$5:$B$154,$A33,'Planning_zones'!$K$5:$K$154,"&lt;&gt;Annulé",'Planning_zones'!$G$5:$G$154,"&lt;="&amp;Z$4+6,'Planning_zones'!$H$5:$H$154,"&gt;="&amp;Z$4),0))</f>
        <v/>
      </c>
      <c r="AA33" s="13">
        <f>IF(OR($A33="",AA$4=""),"",IFERROR(COUNTIFS('Planning_zones'!$B$5:$B$154,$A33,'Planning_zones'!$K$5:$K$154,"&lt;&gt;Annulé",'Planning_zones'!$G$5:$G$154,"&lt;="&amp;AA$4+6,'Planning_zones'!$H$5:$H$154,"&gt;="&amp;AA$4),0))</f>
        <v/>
      </c>
      <c r="AB33" s="13">
        <f>IF(OR($A33="",AB$4=""),"",IFERROR(COUNTIFS('Planning_zones'!$B$5:$B$154,$A33,'Planning_zones'!$K$5:$K$154,"&lt;&gt;Annulé",'Planning_zones'!$G$5:$G$154,"&lt;="&amp;AB$4+6,'Planning_zones'!$H$5:$H$154,"&gt;="&amp;AB$4),0))</f>
        <v/>
      </c>
      <c r="AC33" s="13">
        <f>IF(OR($A33="",AC$4=""),"",IFERROR(COUNTIFS('Planning_zones'!$B$5:$B$154,$A33,'Planning_zones'!$K$5:$K$154,"&lt;&gt;Annulé",'Planning_zones'!$G$5:$G$154,"&lt;="&amp;AC$4+6,'Planning_zones'!$H$5:$H$154,"&gt;="&amp;AC$4),0))</f>
        <v/>
      </c>
      <c r="AD33" s="13">
        <f>IF(OR($A33="",AD$4=""),"",IFERROR(COUNTIFS('Planning_zones'!$B$5:$B$154,$A33,'Planning_zones'!$K$5:$K$154,"&lt;&gt;Annulé",'Planning_zones'!$G$5:$G$154,"&lt;="&amp;AD$4+6,'Planning_zones'!$H$5:$H$154,"&gt;="&amp;AD$4),0))</f>
        <v/>
      </c>
      <c r="AE33" s="13">
        <f>IF(OR($A33="",AE$4=""),"",IFERROR(COUNTIFS('Planning_zones'!$B$5:$B$154,$A33,'Planning_zones'!$K$5:$K$154,"&lt;&gt;Annulé",'Planning_zones'!$G$5:$G$154,"&lt;="&amp;AE$4+6,'Planning_zones'!$H$5:$H$154,"&gt;="&amp;AE$4),0))</f>
        <v/>
      </c>
      <c r="AF33" s="13">
        <f>IF(OR($A33="",AF$4=""),"",IFERROR(COUNTIFS('Planning_zones'!$B$5:$B$154,$A33,'Planning_zones'!$K$5:$K$154,"&lt;&gt;Annulé",'Planning_zones'!$G$5:$G$154,"&lt;="&amp;AF$4+6,'Planning_zones'!$H$5:$H$154,"&gt;="&amp;AF$4),0))</f>
        <v/>
      </c>
      <c r="AG33" s="13">
        <f>IF(OR($A33="",AG$4=""),"",IFERROR(COUNTIFS('Planning_zones'!$B$5:$B$154,$A33,'Planning_zones'!$K$5:$K$154,"&lt;&gt;Annulé",'Planning_zones'!$G$5:$G$154,"&lt;="&amp;AG$4+6,'Planning_zones'!$H$5:$H$154,"&gt;="&amp;AG$4),0))</f>
        <v/>
      </c>
      <c r="AH33" s="13">
        <f>IF(OR($A33="",AH$4=""),"",IFERROR(COUNTIFS('Planning_zones'!$B$5:$B$154,$A33,'Planning_zones'!$K$5:$K$154,"&lt;&gt;Annulé",'Planning_zones'!$G$5:$G$154,"&lt;="&amp;AH$4+6,'Planning_zones'!$H$5:$H$154,"&gt;="&amp;AH$4),0))</f>
        <v/>
      </c>
      <c r="AI33" s="13">
        <f>IF(OR($A33="",AI$4=""),"",IFERROR(COUNTIFS('Planning_zones'!$B$5:$B$154,$A33,'Planning_zones'!$K$5:$K$154,"&lt;&gt;Annulé",'Planning_zones'!$G$5:$G$154,"&lt;="&amp;AI$4+6,'Planning_zones'!$H$5:$H$154,"&gt;="&amp;AI$4),0))</f>
        <v/>
      </c>
      <c r="AJ33" s="13">
        <f>IF(OR($A33="",AJ$4=""),"",IFERROR(COUNTIFS('Planning_zones'!$B$5:$B$154,$A33,'Planning_zones'!$K$5:$K$154,"&lt;&gt;Annulé",'Planning_zones'!$G$5:$G$154,"&lt;="&amp;AJ$4+6,'Planning_zones'!$H$5:$H$154,"&gt;="&amp;AJ$4),0))</f>
        <v/>
      </c>
      <c r="AK33" s="13">
        <f>IF(OR($A33="",AK$4=""),"",IFERROR(COUNTIFS('Planning_zones'!$B$5:$B$154,$A33,'Planning_zones'!$K$5:$K$154,"&lt;&gt;Annulé",'Planning_zones'!$G$5:$G$154,"&lt;="&amp;AK$4+6,'Planning_zones'!$H$5:$H$154,"&gt;="&amp;AK$4),0))</f>
        <v/>
      </c>
      <c r="AL33" s="13">
        <f>IF(OR($A33="",AL$4=""),"",IFERROR(COUNTIFS('Planning_zones'!$B$5:$B$154,$A33,'Planning_zones'!$K$5:$K$154,"&lt;&gt;Annulé",'Planning_zones'!$G$5:$G$154,"&lt;="&amp;AL$4+6,'Planning_zones'!$H$5:$H$154,"&gt;="&amp;AL$4),0))</f>
        <v/>
      </c>
      <c r="AM33" s="13">
        <f>IF(OR($A33="",AM$4=""),"",IFERROR(COUNTIFS('Planning_zones'!$B$5:$B$154,$A33,'Planning_zones'!$K$5:$K$154,"&lt;&gt;Annulé",'Planning_zones'!$G$5:$G$154,"&lt;="&amp;AM$4+6,'Planning_zones'!$H$5:$H$154,"&gt;="&amp;AM$4),0))</f>
        <v/>
      </c>
      <c r="AN33" s="13">
        <f>IF(OR($A33="",AN$4=""),"",IFERROR(COUNTIFS('Planning_zones'!$B$5:$B$154,$A33,'Planning_zones'!$K$5:$K$154,"&lt;&gt;Annulé",'Planning_zones'!$G$5:$G$154,"&lt;="&amp;AN$4+6,'Planning_zones'!$H$5:$H$154,"&gt;="&amp;AN$4),0))</f>
        <v/>
      </c>
      <c r="AO33" s="13">
        <f>IF(OR($A33="",AO$4=""),"",IFERROR(COUNTIFS('Planning_zones'!$B$5:$B$154,$A33,'Planning_zones'!$K$5:$K$154,"&lt;&gt;Annulé",'Planning_zones'!$G$5:$G$154,"&lt;="&amp;AO$4+6,'Planning_zones'!$H$5:$H$154,"&gt;="&amp;AO$4),0))</f>
        <v/>
      </c>
      <c r="AP33" s="13">
        <f>IF(OR($A33="",AP$4=""),"",IFERROR(COUNTIFS('Planning_zones'!$B$5:$B$154,$A33,'Planning_zones'!$K$5:$K$154,"&lt;&gt;Annulé",'Planning_zones'!$G$5:$G$154,"&lt;="&amp;AP$4+6,'Planning_zones'!$H$5:$H$154,"&gt;="&amp;AP$4),0))</f>
        <v/>
      </c>
      <c r="AQ33" s="13">
        <f>IF(OR($A33="",AQ$4=""),"",IFERROR(COUNTIFS('Planning_zones'!$B$5:$B$154,$A33,'Planning_zones'!$K$5:$K$154,"&lt;&gt;Annulé",'Planning_zones'!$G$5:$G$154,"&lt;="&amp;AQ$4+6,'Planning_zones'!$H$5:$H$154,"&gt;="&amp;AQ$4),0))</f>
        <v/>
      </c>
      <c r="AR33" s="13">
        <f>IF(OR($A33="",AR$4=""),"",IFERROR(COUNTIFS('Planning_zones'!$B$5:$B$154,$A33,'Planning_zones'!$K$5:$K$154,"&lt;&gt;Annulé",'Planning_zones'!$G$5:$G$154,"&lt;="&amp;AR$4+6,'Planning_zones'!$H$5:$H$154,"&gt;="&amp;AR$4),0))</f>
        <v/>
      </c>
      <c r="AS33" s="13">
        <f>IF(OR($A33="",AS$4=""),"",IFERROR(COUNTIFS('Planning_zones'!$B$5:$B$154,$A33,'Planning_zones'!$K$5:$K$154,"&lt;&gt;Annulé",'Planning_zones'!$G$5:$G$154,"&lt;="&amp;AS$4+6,'Planning_zones'!$H$5:$H$154,"&gt;="&amp;AS$4),0))</f>
        <v/>
      </c>
      <c r="AT33" s="13">
        <f>IF(OR($A33="",AT$4=""),"",IFERROR(COUNTIFS('Planning_zones'!$B$5:$B$154,$A33,'Planning_zones'!$K$5:$K$154,"&lt;&gt;Annulé",'Planning_zones'!$G$5:$G$154,"&lt;="&amp;AT$4+6,'Planning_zones'!$H$5:$H$154,"&gt;="&amp;AT$4),0))</f>
        <v/>
      </c>
      <c r="AU33" s="13">
        <f>IF(OR($A33="",AU$4=""),"",IFERROR(COUNTIFS('Planning_zones'!$B$5:$B$154,$A33,'Planning_zones'!$K$5:$K$154,"&lt;&gt;Annulé",'Planning_zones'!$G$5:$G$154,"&lt;="&amp;AU$4+6,'Planning_zones'!$H$5:$H$154,"&gt;="&amp;AU$4),0))</f>
        <v/>
      </c>
      <c r="AV33" s="13">
        <f>IF(OR($A33="",AV$4=""),"",IFERROR(COUNTIFS('Planning_zones'!$B$5:$B$154,$A33,'Planning_zones'!$K$5:$K$154,"&lt;&gt;Annulé",'Planning_zones'!$G$5:$G$154,"&lt;="&amp;AV$4+6,'Planning_zones'!$H$5:$H$154,"&gt;="&amp;AV$4),0))</f>
        <v/>
      </c>
      <c r="AW33" s="13">
        <f>IF(OR($A33="",AW$4=""),"",IFERROR(COUNTIFS('Planning_zones'!$B$5:$B$154,$A33,'Planning_zones'!$K$5:$K$154,"&lt;&gt;Annulé",'Planning_zones'!$G$5:$G$154,"&lt;="&amp;AW$4+6,'Planning_zones'!$H$5:$H$154,"&gt;="&amp;AW$4),0))</f>
        <v/>
      </c>
      <c r="AX33" s="13">
        <f>IF(OR($A33="",AX$4=""),"",IFERROR(COUNTIFS('Planning_zones'!$B$5:$B$154,$A33,'Planning_zones'!$K$5:$K$154,"&lt;&gt;Annulé",'Planning_zones'!$G$5:$G$154,"&lt;="&amp;AX$4+6,'Planning_zones'!$H$5:$H$154,"&gt;="&amp;AX$4),0))</f>
        <v/>
      </c>
      <c r="AY33" s="13">
        <f>IF(OR($A33="",AY$4=""),"",IFERROR(COUNTIFS('Planning_zones'!$B$5:$B$154,$A33,'Planning_zones'!$K$5:$K$154,"&lt;&gt;Annulé",'Planning_zones'!$G$5:$G$154,"&lt;="&amp;AY$4+6,'Planning_zones'!$H$5:$H$154,"&gt;="&amp;AY$4),0))</f>
        <v/>
      </c>
      <c r="AZ33" s="13">
        <f>IF(OR($A33="",AZ$4=""),"",IFERROR(COUNTIFS('Planning_zones'!$B$5:$B$154,$A33,'Planning_zones'!$K$5:$K$154,"&lt;&gt;Annulé",'Planning_zones'!$G$5:$G$154,"&lt;="&amp;AZ$4+6,'Planning_zones'!$H$5:$H$154,"&gt;="&amp;AZ$4),0))</f>
        <v/>
      </c>
      <c r="BA33" s="13">
        <f>IF(OR($A33="",BA$4=""),"",IFERROR(COUNTIFS('Planning_zones'!$B$5:$B$154,$A33,'Planning_zones'!$K$5:$K$154,"&lt;&gt;Annulé",'Planning_zones'!$G$5:$G$154,"&lt;="&amp;BA$4+6,'Planning_zones'!$H$5:$H$154,"&gt;="&amp;BA$4),0))</f>
        <v/>
      </c>
    </row>
    <row r="34" ht="21" customHeight="1">
      <c r="A34" s="28">
        <f>IFERROR(INDEX('Paramètres'!$A$8:$A$107,MATCH(SMALL('Paramètres'!$C$8:$C$107,30),'Paramètres'!$C$8:$C$107,0)),"")</f>
        <v/>
      </c>
      <c r="B34" s="13">
        <f>IF(OR($A34="",B$4=""),"",IFERROR(COUNTIFS('Planning_zones'!$B$5:$B$154,$A34,'Planning_zones'!$K$5:$K$154,"&lt;&gt;Annulé",'Planning_zones'!$G$5:$G$154,"&lt;="&amp;B$4+6,'Planning_zones'!$H$5:$H$154,"&gt;="&amp;B$4),0))</f>
        <v/>
      </c>
      <c r="C34" s="13">
        <f>IF(OR($A34="",C$4=""),"",IFERROR(COUNTIFS('Planning_zones'!$B$5:$B$154,$A34,'Planning_zones'!$K$5:$K$154,"&lt;&gt;Annulé",'Planning_zones'!$G$5:$G$154,"&lt;="&amp;C$4+6,'Planning_zones'!$H$5:$H$154,"&gt;="&amp;C$4),0))</f>
        <v/>
      </c>
      <c r="D34" s="13">
        <f>IF(OR($A34="",D$4=""),"",IFERROR(COUNTIFS('Planning_zones'!$B$5:$B$154,$A34,'Planning_zones'!$K$5:$K$154,"&lt;&gt;Annulé",'Planning_zones'!$G$5:$G$154,"&lt;="&amp;D$4+6,'Planning_zones'!$H$5:$H$154,"&gt;="&amp;D$4),0))</f>
        <v/>
      </c>
      <c r="E34" s="13">
        <f>IF(OR($A34="",E$4=""),"",IFERROR(COUNTIFS('Planning_zones'!$B$5:$B$154,$A34,'Planning_zones'!$K$5:$K$154,"&lt;&gt;Annulé",'Planning_zones'!$G$5:$G$154,"&lt;="&amp;E$4+6,'Planning_zones'!$H$5:$H$154,"&gt;="&amp;E$4),0))</f>
        <v/>
      </c>
      <c r="F34" s="13">
        <f>IF(OR($A34="",F$4=""),"",IFERROR(COUNTIFS('Planning_zones'!$B$5:$B$154,$A34,'Planning_zones'!$K$5:$K$154,"&lt;&gt;Annulé",'Planning_zones'!$G$5:$G$154,"&lt;="&amp;F$4+6,'Planning_zones'!$H$5:$H$154,"&gt;="&amp;F$4),0))</f>
        <v/>
      </c>
      <c r="G34" s="13">
        <f>IF(OR($A34="",G$4=""),"",IFERROR(COUNTIFS('Planning_zones'!$B$5:$B$154,$A34,'Planning_zones'!$K$5:$K$154,"&lt;&gt;Annulé",'Planning_zones'!$G$5:$G$154,"&lt;="&amp;G$4+6,'Planning_zones'!$H$5:$H$154,"&gt;="&amp;G$4),0))</f>
        <v/>
      </c>
      <c r="H34" s="13">
        <f>IF(OR($A34="",H$4=""),"",IFERROR(COUNTIFS('Planning_zones'!$B$5:$B$154,$A34,'Planning_zones'!$K$5:$K$154,"&lt;&gt;Annulé",'Planning_zones'!$G$5:$G$154,"&lt;="&amp;H$4+6,'Planning_zones'!$H$5:$H$154,"&gt;="&amp;H$4),0))</f>
        <v/>
      </c>
      <c r="I34" s="13">
        <f>IF(OR($A34="",I$4=""),"",IFERROR(COUNTIFS('Planning_zones'!$B$5:$B$154,$A34,'Planning_zones'!$K$5:$K$154,"&lt;&gt;Annulé",'Planning_zones'!$G$5:$G$154,"&lt;="&amp;I$4+6,'Planning_zones'!$H$5:$H$154,"&gt;="&amp;I$4),0))</f>
        <v/>
      </c>
      <c r="J34" s="13">
        <f>IF(OR($A34="",J$4=""),"",IFERROR(COUNTIFS('Planning_zones'!$B$5:$B$154,$A34,'Planning_zones'!$K$5:$K$154,"&lt;&gt;Annulé",'Planning_zones'!$G$5:$G$154,"&lt;="&amp;J$4+6,'Planning_zones'!$H$5:$H$154,"&gt;="&amp;J$4),0))</f>
        <v/>
      </c>
      <c r="K34" s="13">
        <f>IF(OR($A34="",K$4=""),"",IFERROR(COUNTIFS('Planning_zones'!$B$5:$B$154,$A34,'Planning_zones'!$K$5:$K$154,"&lt;&gt;Annulé",'Planning_zones'!$G$5:$G$154,"&lt;="&amp;K$4+6,'Planning_zones'!$H$5:$H$154,"&gt;="&amp;K$4),0))</f>
        <v/>
      </c>
      <c r="L34" s="13">
        <f>IF(OR($A34="",L$4=""),"",IFERROR(COUNTIFS('Planning_zones'!$B$5:$B$154,$A34,'Planning_zones'!$K$5:$K$154,"&lt;&gt;Annulé",'Planning_zones'!$G$5:$G$154,"&lt;="&amp;L$4+6,'Planning_zones'!$H$5:$H$154,"&gt;="&amp;L$4),0))</f>
        <v/>
      </c>
      <c r="M34" s="13">
        <f>IF(OR($A34="",M$4=""),"",IFERROR(COUNTIFS('Planning_zones'!$B$5:$B$154,$A34,'Planning_zones'!$K$5:$K$154,"&lt;&gt;Annulé",'Planning_zones'!$G$5:$G$154,"&lt;="&amp;M$4+6,'Planning_zones'!$H$5:$H$154,"&gt;="&amp;M$4),0))</f>
        <v/>
      </c>
      <c r="N34" s="13">
        <f>IF(OR($A34="",N$4=""),"",IFERROR(COUNTIFS('Planning_zones'!$B$5:$B$154,$A34,'Planning_zones'!$K$5:$K$154,"&lt;&gt;Annulé",'Planning_zones'!$G$5:$G$154,"&lt;="&amp;N$4+6,'Planning_zones'!$H$5:$H$154,"&gt;="&amp;N$4),0))</f>
        <v/>
      </c>
      <c r="O34" s="13">
        <f>IF(OR($A34="",O$4=""),"",IFERROR(COUNTIFS('Planning_zones'!$B$5:$B$154,$A34,'Planning_zones'!$K$5:$K$154,"&lt;&gt;Annulé",'Planning_zones'!$G$5:$G$154,"&lt;="&amp;O$4+6,'Planning_zones'!$H$5:$H$154,"&gt;="&amp;O$4),0))</f>
        <v/>
      </c>
      <c r="P34" s="13">
        <f>IF(OR($A34="",P$4=""),"",IFERROR(COUNTIFS('Planning_zones'!$B$5:$B$154,$A34,'Planning_zones'!$K$5:$K$154,"&lt;&gt;Annulé",'Planning_zones'!$G$5:$G$154,"&lt;="&amp;P$4+6,'Planning_zones'!$H$5:$H$154,"&gt;="&amp;P$4),0))</f>
        <v/>
      </c>
      <c r="Q34" s="13">
        <f>IF(OR($A34="",Q$4=""),"",IFERROR(COUNTIFS('Planning_zones'!$B$5:$B$154,$A34,'Planning_zones'!$K$5:$K$154,"&lt;&gt;Annulé",'Planning_zones'!$G$5:$G$154,"&lt;="&amp;Q$4+6,'Planning_zones'!$H$5:$H$154,"&gt;="&amp;Q$4),0))</f>
        <v/>
      </c>
      <c r="R34" s="13">
        <f>IF(OR($A34="",R$4=""),"",IFERROR(COUNTIFS('Planning_zones'!$B$5:$B$154,$A34,'Planning_zones'!$K$5:$K$154,"&lt;&gt;Annulé",'Planning_zones'!$G$5:$G$154,"&lt;="&amp;R$4+6,'Planning_zones'!$H$5:$H$154,"&gt;="&amp;R$4),0))</f>
        <v/>
      </c>
      <c r="S34" s="13">
        <f>IF(OR($A34="",S$4=""),"",IFERROR(COUNTIFS('Planning_zones'!$B$5:$B$154,$A34,'Planning_zones'!$K$5:$K$154,"&lt;&gt;Annulé",'Planning_zones'!$G$5:$G$154,"&lt;="&amp;S$4+6,'Planning_zones'!$H$5:$H$154,"&gt;="&amp;S$4),0))</f>
        <v/>
      </c>
      <c r="T34" s="13">
        <f>IF(OR($A34="",T$4=""),"",IFERROR(COUNTIFS('Planning_zones'!$B$5:$B$154,$A34,'Planning_zones'!$K$5:$K$154,"&lt;&gt;Annulé",'Planning_zones'!$G$5:$G$154,"&lt;="&amp;T$4+6,'Planning_zones'!$H$5:$H$154,"&gt;="&amp;T$4),0))</f>
        <v/>
      </c>
      <c r="U34" s="13">
        <f>IF(OR($A34="",U$4=""),"",IFERROR(COUNTIFS('Planning_zones'!$B$5:$B$154,$A34,'Planning_zones'!$K$5:$K$154,"&lt;&gt;Annulé",'Planning_zones'!$G$5:$G$154,"&lt;="&amp;U$4+6,'Planning_zones'!$H$5:$H$154,"&gt;="&amp;U$4),0))</f>
        <v/>
      </c>
      <c r="V34" s="13">
        <f>IF(OR($A34="",V$4=""),"",IFERROR(COUNTIFS('Planning_zones'!$B$5:$B$154,$A34,'Planning_zones'!$K$5:$K$154,"&lt;&gt;Annulé",'Planning_zones'!$G$5:$G$154,"&lt;="&amp;V$4+6,'Planning_zones'!$H$5:$H$154,"&gt;="&amp;V$4),0))</f>
        <v/>
      </c>
      <c r="W34" s="13">
        <f>IF(OR($A34="",W$4=""),"",IFERROR(COUNTIFS('Planning_zones'!$B$5:$B$154,$A34,'Planning_zones'!$K$5:$K$154,"&lt;&gt;Annulé",'Planning_zones'!$G$5:$G$154,"&lt;="&amp;W$4+6,'Planning_zones'!$H$5:$H$154,"&gt;="&amp;W$4),0))</f>
        <v/>
      </c>
      <c r="X34" s="13">
        <f>IF(OR($A34="",X$4=""),"",IFERROR(COUNTIFS('Planning_zones'!$B$5:$B$154,$A34,'Planning_zones'!$K$5:$K$154,"&lt;&gt;Annulé",'Planning_zones'!$G$5:$G$154,"&lt;="&amp;X$4+6,'Planning_zones'!$H$5:$H$154,"&gt;="&amp;X$4),0))</f>
        <v/>
      </c>
      <c r="Y34" s="13">
        <f>IF(OR($A34="",Y$4=""),"",IFERROR(COUNTIFS('Planning_zones'!$B$5:$B$154,$A34,'Planning_zones'!$K$5:$K$154,"&lt;&gt;Annulé",'Planning_zones'!$G$5:$G$154,"&lt;="&amp;Y$4+6,'Planning_zones'!$H$5:$H$154,"&gt;="&amp;Y$4),0))</f>
        <v/>
      </c>
      <c r="Z34" s="13">
        <f>IF(OR($A34="",Z$4=""),"",IFERROR(COUNTIFS('Planning_zones'!$B$5:$B$154,$A34,'Planning_zones'!$K$5:$K$154,"&lt;&gt;Annulé",'Planning_zones'!$G$5:$G$154,"&lt;="&amp;Z$4+6,'Planning_zones'!$H$5:$H$154,"&gt;="&amp;Z$4),0))</f>
        <v/>
      </c>
      <c r="AA34" s="13">
        <f>IF(OR($A34="",AA$4=""),"",IFERROR(COUNTIFS('Planning_zones'!$B$5:$B$154,$A34,'Planning_zones'!$K$5:$K$154,"&lt;&gt;Annulé",'Planning_zones'!$G$5:$G$154,"&lt;="&amp;AA$4+6,'Planning_zones'!$H$5:$H$154,"&gt;="&amp;AA$4),0))</f>
        <v/>
      </c>
      <c r="AB34" s="13">
        <f>IF(OR($A34="",AB$4=""),"",IFERROR(COUNTIFS('Planning_zones'!$B$5:$B$154,$A34,'Planning_zones'!$K$5:$K$154,"&lt;&gt;Annulé",'Planning_zones'!$G$5:$G$154,"&lt;="&amp;AB$4+6,'Planning_zones'!$H$5:$H$154,"&gt;="&amp;AB$4),0))</f>
        <v/>
      </c>
      <c r="AC34" s="13">
        <f>IF(OR($A34="",AC$4=""),"",IFERROR(COUNTIFS('Planning_zones'!$B$5:$B$154,$A34,'Planning_zones'!$K$5:$K$154,"&lt;&gt;Annulé",'Planning_zones'!$G$5:$G$154,"&lt;="&amp;AC$4+6,'Planning_zones'!$H$5:$H$154,"&gt;="&amp;AC$4),0))</f>
        <v/>
      </c>
      <c r="AD34" s="13">
        <f>IF(OR($A34="",AD$4=""),"",IFERROR(COUNTIFS('Planning_zones'!$B$5:$B$154,$A34,'Planning_zones'!$K$5:$K$154,"&lt;&gt;Annulé",'Planning_zones'!$G$5:$G$154,"&lt;="&amp;AD$4+6,'Planning_zones'!$H$5:$H$154,"&gt;="&amp;AD$4),0))</f>
        <v/>
      </c>
      <c r="AE34" s="13">
        <f>IF(OR($A34="",AE$4=""),"",IFERROR(COUNTIFS('Planning_zones'!$B$5:$B$154,$A34,'Planning_zones'!$K$5:$K$154,"&lt;&gt;Annulé",'Planning_zones'!$G$5:$G$154,"&lt;="&amp;AE$4+6,'Planning_zones'!$H$5:$H$154,"&gt;="&amp;AE$4),0))</f>
        <v/>
      </c>
      <c r="AF34" s="13">
        <f>IF(OR($A34="",AF$4=""),"",IFERROR(COUNTIFS('Planning_zones'!$B$5:$B$154,$A34,'Planning_zones'!$K$5:$K$154,"&lt;&gt;Annulé",'Planning_zones'!$G$5:$G$154,"&lt;="&amp;AF$4+6,'Planning_zones'!$H$5:$H$154,"&gt;="&amp;AF$4),0))</f>
        <v/>
      </c>
      <c r="AG34" s="13">
        <f>IF(OR($A34="",AG$4=""),"",IFERROR(COUNTIFS('Planning_zones'!$B$5:$B$154,$A34,'Planning_zones'!$K$5:$K$154,"&lt;&gt;Annulé",'Planning_zones'!$G$5:$G$154,"&lt;="&amp;AG$4+6,'Planning_zones'!$H$5:$H$154,"&gt;="&amp;AG$4),0))</f>
        <v/>
      </c>
      <c r="AH34" s="13">
        <f>IF(OR($A34="",AH$4=""),"",IFERROR(COUNTIFS('Planning_zones'!$B$5:$B$154,$A34,'Planning_zones'!$K$5:$K$154,"&lt;&gt;Annulé",'Planning_zones'!$G$5:$G$154,"&lt;="&amp;AH$4+6,'Planning_zones'!$H$5:$H$154,"&gt;="&amp;AH$4),0))</f>
        <v/>
      </c>
      <c r="AI34" s="13">
        <f>IF(OR($A34="",AI$4=""),"",IFERROR(COUNTIFS('Planning_zones'!$B$5:$B$154,$A34,'Planning_zones'!$K$5:$K$154,"&lt;&gt;Annulé",'Planning_zones'!$G$5:$G$154,"&lt;="&amp;AI$4+6,'Planning_zones'!$H$5:$H$154,"&gt;="&amp;AI$4),0))</f>
        <v/>
      </c>
      <c r="AJ34" s="13">
        <f>IF(OR($A34="",AJ$4=""),"",IFERROR(COUNTIFS('Planning_zones'!$B$5:$B$154,$A34,'Planning_zones'!$K$5:$K$154,"&lt;&gt;Annulé",'Planning_zones'!$G$5:$G$154,"&lt;="&amp;AJ$4+6,'Planning_zones'!$H$5:$H$154,"&gt;="&amp;AJ$4),0))</f>
        <v/>
      </c>
      <c r="AK34" s="13">
        <f>IF(OR($A34="",AK$4=""),"",IFERROR(COUNTIFS('Planning_zones'!$B$5:$B$154,$A34,'Planning_zones'!$K$5:$K$154,"&lt;&gt;Annulé",'Planning_zones'!$G$5:$G$154,"&lt;="&amp;AK$4+6,'Planning_zones'!$H$5:$H$154,"&gt;="&amp;AK$4),0))</f>
        <v/>
      </c>
      <c r="AL34" s="13">
        <f>IF(OR($A34="",AL$4=""),"",IFERROR(COUNTIFS('Planning_zones'!$B$5:$B$154,$A34,'Planning_zones'!$K$5:$K$154,"&lt;&gt;Annulé",'Planning_zones'!$G$5:$G$154,"&lt;="&amp;AL$4+6,'Planning_zones'!$H$5:$H$154,"&gt;="&amp;AL$4),0))</f>
        <v/>
      </c>
      <c r="AM34" s="13">
        <f>IF(OR($A34="",AM$4=""),"",IFERROR(COUNTIFS('Planning_zones'!$B$5:$B$154,$A34,'Planning_zones'!$K$5:$K$154,"&lt;&gt;Annulé",'Planning_zones'!$G$5:$G$154,"&lt;="&amp;AM$4+6,'Planning_zones'!$H$5:$H$154,"&gt;="&amp;AM$4),0))</f>
        <v/>
      </c>
      <c r="AN34" s="13">
        <f>IF(OR($A34="",AN$4=""),"",IFERROR(COUNTIFS('Planning_zones'!$B$5:$B$154,$A34,'Planning_zones'!$K$5:$K$154,"&lt;&gt;Annulé",'Planning_zones'!$G$5:$G$154,"&lt;="&amp;AN$4+6,'Planning_zones'!$H$5:$H$154,"&gt;="&amp;AN$4),0))</f>
        <v/>
      </c>
      <c r="AO34" s="13">
        <f>IF(OR($A34="",AO$4=""),"",IFERROR(COUNTIFS('Planning_zones'!$B$5:$B$154,$A34,'Planning_zones'!$K$5:$K$154,"&lt;&gt;Annulé",'Planning_zones'!$G$5:$G$154,"&lt;="&amp;AO$4+6,'Planning_zones'!$H$5:$H$154,"&gt;="&amp;AO$4),0))</f>
        <v/>
      </c>
      <c r="AP34" s="13">
        <f>IF(OR($A34="",AP$4=""),"",IFERROR(COUNTIFS('Planning_zones'!$B$5:$B$154,$A34,'Planning_zones'!$K$5:$K$154,"&lt;&gt;Annulé",'Planning_zones'!$G$5:$G$154,"&lt;="&amp;AP$4+6,'Planning_zones'!$H$5:$H$154,"&gt;="&amp;AP$4),0))</f>
        <v/>
      </c>
      <c r="AQ34" s="13">
        <f>IF(OR($A34="",AQ$4=""),"",IFERROR(COUNTIFS('Planning_zones'!$B$5:$B$154,$A34,'Planning_zones'!$K$5:$K$154,"&lt;&gt;Annulé",'Planning_zones'!$G$5:$G$154,"&lt;="&amp;AQ$4+6,'Planning_zones'!$H$5:$H$154,"&gt;="&amp;AQ$4),0))</f>
        <v/>
      </c>
      <c r="AR34" s="13">
        <f>IF(OR($A34="",AR$4=""),"",IFERROR(COUNTIFS('Planning_zones'!$B$5:$B$154,$A34,'Planning_zones'!$K$5:$K$154,"&lt;&gt;Annulé",'Planning_zones'!$G$5:$G$154,"&lt;="&amp;AR$4+6,'Planning_zones'!$H$5:$H$154,"&gt;="&amp;AR$4),0))</f>
        <v/>
      </c>
      <c r="AS34" s="13">
        <f>IF(OR($A34="",AS$4=""),"",IFERROR(COUNTIFS('Planning_zones'!$B$5:$B$154,$A34,'Planning_zones'!$K$5:$K$154,"&lt;&gt;Annulé",'Planning_zones'!$G$5:$G$154,"&lt;="&amp;AS$4+6,'Planning_zones'!$H$5:$H$154,"&gt;="&amp;AS$4),0))</f>
        <v/>
      </c>
      <c r="AT34" s="13">
        <f>IF(OR($A34="",AT$4=""),"",IFERROR(COUNTIFS('Planning_zones'!$B$5:$B$154,$A34,'Planning_zones'!$K$5:$K$154,"&lt;&gt;Annulé",'Planning_zones'!$G$5:$G$154,"&lt;="&amp;AT$4+6,'Planning_zones'!$H$5:$H$154,"&gt;="&amp;AT$4),0))</f>
        <v/>
      </c>
      <c r="AU34" s="13">
        <f>IF(OR($A34="",AU$4=""),"",IFERROR(COUNTIFS('Planning_zones'!$B$5:$B$154,$A34,'Planning_zones'!$K$5:$K$154,"&lt;&gt;Annulé",'Planning_zones'!$G$5:$G$154,"&lt;="&amp;AU$4+6,'Planning_zones'!$H$5:$H$154,"&gt;="&amp;AU$4),0))</f>
        <v/>
      </c>
      <c r="AV34" s="13">
        <f>IF(OR($A34="",AV$4=""),"",IFERROR(COUNTIFS('Planning_zones'!$B$5:$B$154,$A34,'Planning_zones'!$K$5:$K$154,"&lt;&gt;Annulé",'Planning_zones'!$G$5:$G$154,"&lt;="&amp;AV$4+6,'Planning_zones'!$H$5:$H$154,"&gt;="&amp;AV$4),0))</f>
        <v/>
      </c>
      <c r="AW34" s="13">
        <f>IF(OR($A34="",AW$4=""),"",IFERROR(COUNTIFS('Planning_zones'!$B$5:$B$154,$A34,'Planning_zones'!$K$5:$K$154,"&lt;&gt;Annulé",'Planning_zones'!$G$5:$G$154,"&lt;="&amp;AW$4+6,'Planning_zones'!$H$5:$H$154,"&gt;="&amp;AW$4),0))</f>
        <v/>
      </c>
      <c r="AX34" s="13">
        <f>IF(OR($A34="",AX$4=""),"",IFERROR(COUNTIFS('Planning_zones'!$B$5:$B$154,$A34,'Planning_zones'!$K$5:$K$154,"&lt;&gt;Annulé",'Planning_zones'!$G$5:$G$154,"&lt;="&amp;AX$4+6,'Planning_zones'!$H$5:$H$154,"&gt;="&amp;AX$4),0))</f>
        <v/>
      </c>
      <c r="AY34" s="13">
        <f>IF(OR($A34="",AY$4=""),"",IFERROR(COUNTIFS('Planning_zones'!$B$5:$B$154,$A34,'Planning_zones'!$K$5:$K$154,"&lt;&gt;Annulé",'Planning_zones'!$G$5:$G$154,"&lt;="&amp;AY$4+6,'Planning_zones'!$H$5:$H$154,"&gt;="&amp;AY$4),0))</f>
        <v/>
      </c>
      <c r="AZ34" s="13">
        <f>IF(OR($A34="",AZ$4=""),"",IFERROR(COUNTIFS('Planning_zones'!$B$5:$B$154,$A34,'Planning_zones'!$K$5:$K$154,"&lt;&gt;Annulé",'Planning_zones'!$G$5:$G$154,"&lt;="&amp;AZ$4+6,'Planning_zones'!$H$5:$H$154,"&gt;="&amp;AZ$4),0))</f>
        <v/>
      </c>
      <c r="BA34" s="13">
        <f>IF(OR($A34="",BA$4=""),"",IFERROR(COUNTIFS('Planning_zones'!$B$5:$B$154,$A34,'Planning_zones'!$K$5:$K$154,"&lt;&gt;Annulé",'Planning_zones'!$G$5:$G$154,"&lt;="&amp;BA$4+6,'Planning_zones'!$H$5:$H$154,"&gt;="&amp;BA$4),0))</f>
        <v/>
      </c>
    </row>
    <row r="35" ht="21" customHeight="1">
      <c r="A35" s="27">
        <f>IFERROR(INDEX('Paramètres'!$A$8:$A$107,MATCH(SMALL('Paramètres'!$C$8:$C$107,31),'Paramètres'!$C$8:$C$107,0)),"")</f>
        <v/>
      </c>
      <c r="B35" s="13">
        <f>IF(OR($A35="",B$4=""),"",IFERROR(COUNTIFS('Planning_zones'!$B$5:$B$154,$A35,'Planning_zones'!$K$5:$K$154,"&lt;&gt;Annulé",'Planning_zones'!$G$5:$G$154,"&lt;="&amp;B$4+6,'Planning_zones'!$H$5:$H$154,"&gt;="&amp;B$4),0))</f>
        <v/>
      </c>
      <c r="C35" s="13">
        <f>IF(OR($A35="",C$4=""),"",IFERROR(COUNTIFS('Planning_zones'!$B$5:$B$154,$A35,'Planning_zones'!$K$5:$K$154,"&lt;&gt;Annulé",'Planning_zones'!$G$5:$G$154,"&lt;="&amp;C$4+6,'Planning_zones'!$H$5:$H$154,"&gt;="&amp;C$4),0))</f>
        <v/>
      </c>
      <c r="D35" s="13">
        <f>IF(OR($A35="",D$4=""),"",IFERROR(COUNTIFS('Planning_zones'!$B$5:$B$154,$A35,'Planning_zones'!$K$5:$K$154,"&lt;&gt;Annulé",'Planning_zones'!$G$5:$G$154,"&lt;="&amp;D$4+6,'Planning_zones'!$H$5:$H$154,"&gt;="&amp;D$4),0))</f>
        <v/>
      </c>
      <c r="E35" s="13">
        <f>IF(OR($A35="",E$4=""),"",IFERROR(COUNTIFS('Planning_zones'!$B$5:$B$154,$A35,'Planning_zones'!$K$5:$K$154,"&lt;&gt;Annulé",'Planning_zones'!$G$5:$G$154,"&lt;="&amp;E$4+6,'Planning_zones'!$H$5:$H$154,"&gt;="&amp;E$4),0))</f>
        <v/>
      </c>
      <c r="F35" s="13">
        <f>IF(OR($A35="",F$4=""),"",IFERROR(COUNTIFS('Planning_zones'!$B$5:$B$154,$A35,'Planning_zones'!$K$5:$K$154,"&lt;&gt;Annulé",'Planning_zones'!$G$5:$G$154,"&lt;="&amp;F$4+6,'Planning_zones'!$H$5:$H$154,"&gt;="&amp;F$4),0))</f>
        <v/>
      </c>
      <c r="G35" s="13">
        <f>IF(OR($A35="",G$4=""),"",IFERROR(COUNTIFS('Planning_zones'!$B$5:$B$154,$A35,'Planning_zones'!$K$5:$K$154,"&lt;&gt;Annulé",'Planning_zones'!$G$5:$G$154,"&lt;="&amp;G$4+6,'Planning_zones'!$H$5:$H$154,"&gt;="&amp;G$4),0))</f>
        <v/>
      </c>
      <c r="H35" s="13">
        <f>IF(OR($A35="",H$4=""),"",IFERROR(COUNTIFS('Planning_zones'!$B$5:$B$154,$A35,'Planning_zones'!$K$5:$K$154,"&lt;&gt;Annulé",'Planning_zones'!$G$5:$G$154,"&lt;="&amp;H$4+6,'Planning_zones'!$H$5:$H$154,"&gt;="&amp;H$4),0))</f>
        <v/>
      </c>
      <c r="I35" s="13">
        <f>IF(OR($A35="",I$4=""),"",IFERROR(COUNTIFS('Planning_zones'!$B$5:$B$154,$A35,'Planning_zones'!$K$5:$K$154,"&lt;&gt;Annulé",'Planning_zones'!$G$5:$G$154,"&lt;="&amp;I$4+6,'Planning_zones'!$H$5:$H$154,"&gt;="&amp;I$4),0))</f>
        <v/>
      </c>
      <c r="J35" s="13">
        <f>IF(OR($A35="",J$4=""),"",IFERROR(COUNTIFS('Planning_zones'!$B$5:$B$154,$A35,'Planning_zones'!$K$5:$K$154,"&lt;&gt;Annulé",'Planning_zones'!$G$5:$G$154,"&lt;="&amp;J$4+6,'Planning_zones'!$H$5:$H$154,"&gt;="&amp;J$4),0))</f>
        <v/>
      </c>
      <c r="K35" s="13">
        <f>IF(OR($A35="",K$4=""),"",IFERROR(COUNTIFS('Planning_zones'!$B$5:$B$154,$A35,'Planning_zones'!$K$5:$K$154,"&lt;&gt;Annulé",'Planning_zones'!$G$5:$G$154,"&lt;="&amp;K$4+6,'Planning_zones'!$H$5:$H$154,"&gt;="&amp;K$4),0))</f>
        <v/>
      </c>
      <c r="L35" s="13">
        <f>IF(OR($A35="",L$4=""),"",IFERROR(COUNTIFS('Planning_zones'!$B$5:$B$154,$A35,'Planning_zones'!$K$5:$K$154,"&lt;&gt;Annulé",'Planning_zones'!$G$5:$G$154,"&lt;="&amp;L$4+6,'Planning_zones'!$H$5:$H$154,"&gt;="&amp;L$4),0))</f>
        <v/>
      </c>
      <c r="M35" s="13">
        <f>IF(OR($A35="",M$4=""),"",IFERROR(COUNTIFS('Planning_zones'!$B$5:$B$154,$A35,'Planning_zones'!$K$5:$K$154,"&lt;&gt;Annulé",'Planning_zones'!$G$5:$G$154,"&lt;="&amp;M$4+6,'Planning_zones'!$H$5:$H$154,"&gt;="&amp;M$4),0))</f>
        <v/>
      </c>
      <c r="N35" s="13">
        <f>IF(OR($A35="",N$4=""),"",IFERROR(COUNTIFS('Planning_zones'!$B$5:$B$154,$A35,'Planning_zones'!$K$5:$K$154,"&lt;&gt;Annulé",'Planning_zones'!$G$5:$G$154,"&lt;="&amp;N$4+6,'Planning_zones'!$H$5:$H$154,"&gt;="&amp;N$4),0))</f>
        <v/>
      </c>
      <c r="O35" s="13">
        <f>IF(OR($A35="",O$4=""),"",IFERROR(COUNTIFS('Planning_zones'!$B$5:$B$154,$A35,'Planning_zones'!$K$5:$K$154,"&lt;&gt;Annulé",'Planning_zones'!$G$5:$G$154,"&lt;="&amp;O$4+6,'Planning_zones'!$H$5:$H$154,"&gt;="&amp;O$4),0))</f>
        <v/>
      </c>
      <c r="P35" s="13">
        <f>IF(OR($A35="",P$4=""),"",IFERROR(COUNTIFS('Planning_zones'!$B$5:$B$154,$A35,'Planning_zones'!$K$5:$K$154,"&lt;&gt;Annulé",'Planning_zones'!$G$5:$G$154,"&lt;="&amp;P$4+6,'Planning_zones'!$H$5:$H$154,"&gt;="&amp;P$4),0))</f>
        <v/>
      </c>
      <c r="Q35" s="13">
        <f>IF(OR($A35="",Q$4=""),"",IFERROR(COUNTIFS('Planning_zones'!$B$5:$B$154,$A35,'Planning_zones'!$K$5:$K$154,"&lt;&gt;Annulé",'Planning_zones'!$G$5:$G$154,"&lt;="&amp;Q$4+6,'Planning_zones'!$H$5:$H$154,"&gt;="&amp;Q$4),0))</f>
        <v/>
      </c>
      <c r="R35" s="13">
        <f>IF(OR($A35="",R$4=""),"",IFERROR(COUNTIFS('Planning_zones'!$B$5:$B$154,$A35,'Planning_zones'!$K$5:$K$154,"&lt;&gt;Annulé",'Planning_zones'!$G$5:$G$154,"&lt;="&amp;R$4+6,'Planning_zones'!$H$5:$H$154,"&gt;="&amp;R$4),0))</f>
        <v/>
      </c>
      <c r="S35" s="13">
        <f>IF(OR($A35="",S$4=""),"",IFERROR(COUNTIFS('Planning_zones'!$B$5:$B$154,$A35,'Planning_zones'!$K$5:$K$154,"&lt;&gt;Annulé",'Planning_zones'!$G$5:$G$154,"&lt;="&amp;S$4+6,'Planning_zones'!$H$5:$H$154,"&gt;="&amp;S$4),0))</f>
        <v/>
      </c>
      <c r="T35" s="13">
        <f>IF(OR($A35="",T$4=""),"",IFERROR(COUNTIFS('Planning_zones'!$B$5:$B$154,$A35,'Planning_zones'!$K$5:$K$154,"&lt;&gt;Annulé",'Planning_zones'!$G$5:$G$154,"&lt;="&amp;T$4+6,'Planning_zones'!$H$5:$H$154,"&gt;="&amp;T$4),0))</f>
        <v/>
      </c>
      <c r="U35" s="13">
        <f>IF(OR($A35="",U$4=""),"",IFERROR(COUNTIFS('Planning_zones'!$B$5:$B$154,$A35,'Planning_zones'!$K$5:$K$154,"&lt;&gt;Annulé",'Planning_zones'!$G$5:$G$154,"&lt;="&amp;U$4+6,'Planning_zones'!$H$5:$H$154,"&gt;="&amp;U$4),0))</f>
        <v/>
      </c>
      <c r="V35" s="13">
        <f>IF(OR($A35="",V$4=""),"",IFERROR(COUNTIFS('Planning_zones'!$B$5:$B$154,$A35,'Planning_zones'!$K$5:$K$154,"&lt;&gt;Annulé",'Planning_zones'!$G$5:$G$154,"&lt;="&amp;V$4+6,'Planning_zones'!$H$5:$H$154,"&gt;="&amp;V$4),0))</f>
        <v/>
      </c>
      <c r="W35" s="13">
        <f>IF(OR($A35="",W$4=""),"",IFERROR(COUNTIFS('Planning_zones'!$B$5:$B$154,$A35,'Planning_zones'!$K$5:$K$154,"&lt;&gt;Annulé",'Planning_zones'!$G$5:$G$154,"&lt;="&amp;W$4+6,'Planning_zones'!$H$5:$H$154,"&gt;="&amp;W$4),0))</f>
        <v/>
      </c>
      <c r="X35" s="13">
        <f>IF(OR($A35="",X$4=""),"",IFERROR(COUNTIFS('Planning_zones'!$B$5:$B$154,$A35,'Planning_zones'!$K$5:$K$154,"&lt;&gt;Annulé",'Planning_zones'!$G$5:$G$154,"&lt;="&amp;X$4+6,'Planning_zones'!$H$5:$H$154,"&gt;="&amp;X$4),0))</f>
        <v/>
      </c>
      <c r="Y35" s="13">
        <f>IF(OR($A35="",Y$4=""),"",IFERROR(COUNTIFS('Planning_zones'!$B$5:$B$154,$A35,'Planning_zones'!$K$5:$K$154,"&lt;&gt;Annulé",'Planning_zones'!$G$5:$G$154,"&lt;="&amp;Y$4+6,'Planning_zones'!$H$5:$H$154,"&gt;="&amp;Y$4),0))</f>
        <v/>
      </c>
      <c r="Z35" s="13">
        <f>IF(OR($A35="",Z$4=""),"",IFERROR(COUNTIFS('Planning_zones'!$B$5:$B$154,$A35,'Planning_zones'!$K$5:$K$154,"&lt;&gt;Annulé",'Planning_zones'!$G$5:$G$154,"&lt;="&amp;Z$4+6,'Planning_zones'!$H$5:$H$154,"&gt;="&amp;Z$4),0))</f>
        <v/>
      </c>
      <c r="AA35" s="13">
        <f>IF(OR($A35="",AA$4=""),"",IFERROR(COUNTIFS('Planning_zones'!$B$5:$B$154,$A35,'Planning_zones'!$K$5:$K$154,"&lt;&gt;Annulé",'Planning_zones'!$G$5:$G$154,"&lt;="&amp;AA$4+6,'Planning_zones'!$H$5:$H$154,"&gt;="&amp;AA$4),0))</f>
        <v/>
      </c>
      <c r="AB35" s="13">
        <f>IF(OR($A35="",AB$4=""),"",IFERROR(COUNTIFS('Planning_zones'!$B$5:$B$154,$A35,'Planning_zones'!$K$5:$K$154,"&lt;&gt;Annulé",'Planning_zones'!$G$5:$G$154,"&lt;="&amp;AB$4+6,'Planning_zones'!$H$5:$H$154,"&gt;="&amp;AB$4),0))</f>
        <v/>
      </c>
      <c r="AC35" s="13">
        <f>IF(OR($A35="",AC$4=""),"",IFERROR(COUNTIFS('Planning_zones'!$B$5:$B$154,$A35,'Planning_zones'!$K$5:$K$154,"&lt;&gt;Annulé",'Planning_zones'!$G$5:$G$154,"&lt;="&amp;AC$4+6,'Planning_zones'!$H$5:$H$154,"&gt;="&amp;AC$4),0))</f>
        <v/>
      </c>
      <c r="AD35" s="13">
        <f>IF(OR($A35="",AD$4=""),"",IFERROR(COUNTIFS('Planning_zones'!$B$5:$B$154,$A35,'Planning_zones'!$K$5:$K$154,"&lt;&gt;Annulé",'Planning_zones'!$G$5:$G$154,"&lt;="&amp;AD$4+6,'Planning_zones'!$H$5:$H$154,"&gt;="&amp;AD$4),0))</f>
        <v/>
      </c>
      <c r="AE35" s="13">
        <f>IF(OR($A35="",AE$4=""),"",IFERROR(COUNTIFS('Planning_zones'!$B$5:$B$154,$A35,'Planning_zones'!$K$5:$K$154,"&lt;&gt;Annulé",'Planning_zones'!$G$5:$G$154,"&lt;="&amp;AE$4+6,'Planning_zones'!$H$5:$H$154,"&gt;="&amp;AE$4),0))</f>
        <v/>
      </c>
      <c r="AF35" s="13">
        <f>IF(OR($A35="",AF$4=""),"",IFERROR(COUNTIFS('Planning_zones'!$B$5:$B$154,$A35,'Planning_zones'!$K$5:$K$154,"&lt;&gt;Annulé",'Planning_zones'!$G$5:$G$154,"&lt;="&amp;AF$4+6,'Planning_zones'!$H$5:$H$154,"&gt;="&amp;AF$4),0))</f>
        <v/>
      </c>
      <c r="AG35" s="13">
        <f>IF(OR($A35="",AG$4=""),"",IFERROR(COUNTIFS('Planning_zones'!$B$5:$B$154,$A35,'Planning_zones'!$K$5:$K$154,"&lt;&gt;Annulé",'Planning_zones'!$G$5:$G$154,"&lt;="&amp;AG$4+6,'Planning_zones'!$H$5:$H$154,"&gt;="&amp;AG$4),0))</f>
        <v/>
      </c>
      <c r="AH35" s="13">
        <f>IF(OR($A35="",AH$4=""),"",IFERROR(COUNTIFS('Planning_zones'!$B$5:$B$154,$A35,'Planning_zones'!$K$5:$K$154,"&lt;&gt;Annulé",'Planning_zones'!$G$5:$G$154,"&lt;="&amp;AH$4+6,'Planning_zones'!$H$5:$H$154,"&gt;="&amp;AH$4),0))</f>
        <v/>
      </c>
      <c r="AI35" s="13">
        <f>IF(OR($A35="",AI$4=""),"",IFERROR(COUNTIFS('Planning_zones'!$B$5:$B$154,$A35,'Planning_zones'!$K$5:$K$154,"&lt;&gt;Annulé",'Planning_zones'!$G$5:$G$154,"&lt;="&amp;AI$4+6,'Planning_zones'!$H$5:$H$154,"&gt;="&amp;AI$4),0))</f>
        <v/>
      </c>
      <c r="AJ35" s="13">
        <f>IF(OR($A35="",AJ$4=""),"",IFERROR(COUNTIFS('Planning_zones'!$B$5:$B$154,$A35,'Planning_zones'!$K$5:$K$154,"&lt;&gt;Annulé",'Planning_zones'!$G$5:$G$154,"&lt;="&amp;AJ$4+6,'Planning_zones'!$H$5:$H$154,"&gt;="&amp;AJ$4),0))</f>
        <v/>
      </c>
      <c r="AK35" s="13">
        <f>IF(OR($A35="",AK$4=""),"",IFERROR(COUNTIFS('Planning_zones'!$B$5:$B$154,$A35,'Planning_zones'!$K$5:$K$154,"&lt;&gt;Annulé",'Planning_zones'!$G$5:$G$154,"&lt;="&amp;AK$4+6,'Planning_zones'!$H$5:$H$154,"&gt;="&amp;AK$4),0))</f>
        <v/>
      </c>
      <c r="AL35" s="13">
        <f>IF(OR($A35="",AL$4=""),"",IFERROR(COUNTIFS('Planning_zones'!$B$5:$B$154,$A35,'Planning_zones'!$K$5:$K$154,"&lt;&gt;Annulé",'Planning_zones'!$G$5:$G$154,"&lt;="&amp;AL$4+6,'Planning_zones'!$H$5:$H$154,"&gt;="&amp;AL$4),0))</f>
        <v/>
      </c>
      <c r="AM35" s="13">
        <f>IF(OR($A35="",AM$4=""),"",IFERROR(COUNTIFS('Planning_zones'!$B$5:$B$154,$A35,'Planning_zones'!$K$5:$K$154,"&lt;&gt;Annulé",'Planning_zones'!$G$5:$G$154,"&lt;="&amp;AM$4+6,'Planning_zones'!$H$5:$H$154,"&gt;="&amp;AM$4),0))</f>
        <v/>
      </c>
      <c r="AN35" s="13">
        <f>IF(OR($A35="",AN$4=""),"",IFERROR(COUNTIFS('Planning_zones'!$B$5:$B$154,$A35,'Planning_zones'!$K$5:$K$154,"&lt;&gt;Annulé",'Planning_zones'!$G$5:$G$154,"&lt;="&amp;AN$4+6,'Planning_zones'!$H$5:$H$154,"&gt;="&amp;AN$4),0))</f>
        <v/>
      </c>
      <c r="AO35" s="13">
        <f>IF(OR($A35="",AO$4=""),"",IFERROR(COUNTIFS('Planning_zones'!$B$5:$B$154,$A35,'Planning_zones'!$K$5:$K$154,"&lt;&gt;Annulé",'Planning_zones'!$G$5:$G$154,"&lt;="&amp;AO$4+6,'Planning_zones'!$H$5:$H$154,"&gt;="&amp;AO$4),0))</f>
        <v/>
      </c>
      <c r="AP35" s="13">
        <f>IF(OR($A35="",AP$4=""),"",IFERROR(COUNTIFS('Planning_zones'!$B$5:$B$154,$A35,'Planning_zones'!$K$5:$K$154,"&lt;&gt;Annulé",'Planning_zones'!$G$5:$G$154,"&lt;="&amp;AP$4+6,'Planning_zones'!$H$5:$H$154,"&gt;="&amp;AP$4),0))</f>
        <v/>
      </c>
      <c r="AQ35" s="13">
        <f>IF(OR($A35="",AQ$4=""),"",IFERROR(COUNTIFS('Planning_zones'!$B$5:$B$154,$A35,'Planning_zones'!$K$5:$K$154,"&lt;&gt;Annulé",'Planning_zones'!$G$5:$G$154,"&lt;="&amp;AQ$4+6,'Planning_zones'!$H$5:$H$154,"&gt;="&amp;AQ$4),0))</f>
        <v/>
      </c>
      <c r="AR35" s="13">
        <f>IF(OR($A35="",AR$4=""),"",IFERROR(COUNTIFS('Planning_zones'!$B$5:$B$154,$A35,'Planning_zones'!$K$5:$K$154,"&lt;&gt;Annulé",'Planning_zones'!$G$5:$G$154,"&lt;="&amp;AR$4+6,'Planning_zones'!$H$5:$H$154,"&gt;="&amp;AR$4),0))</f>
        <v/>
      </c>
      <c r="AS35" s="13">
        <f>IF(OR($A35="",AS$4=""),"",IFERROR(COUNTIFS('Planning_zones'!$B$5:$B$154,$A35,'Planning_zones'!$K$5:$K$154,"&lt;&gt;Annulé",'Planning_zones'!$G$5:$G$154,"&lt;="&amp;AS$4+6,'Planning_zones'!$H$5:$H$154,"&gt;="&amp;AS$4),0))</f>
        <v/>
      </c>
      <c r="AT35" s="13">
        <f>IF(OR($A35="",AT$4=""),"",IFERROR(COUNTIFS('Planning_zones'!$B$5:$B$154,$A35,'Planning_zones'!$K$5:$K$154,"&lt;&gt;Annulé",'Planning_zones'!$G$5:$G$154,"&lt;="&amp;AT$4+6,'Planning_zones'!$H$5:$H$154,"&gt;="&amp;AT$4),0))</f>
        <v/>
      </c>
      <c r="AU35" s="13">
        <f>IF(OR($A35="",AU$4=""),"",IFERROR(COUNTIFS('Planning_zones'!$B$5:$B$154,$A35,'Planning_zones'!$K$5:$K$154,"&lt;&gt;Annulé",'Planning_zones'!$G$5:$G$154,"&lt;="&amp;AU$4+6,'Planning_zones'!$H$5:$H$154,"&gt;="&amp;AU$4),0))</f>
        <v/>
      </c>
      <c r="AV35" s="13">
        <f>IF(OR($A35="",AV$4=""),"",IFERROR(COUNTIFS('Planning_zones'!$B$5:$B$154,$A35,'Planning_zones'!$K$5:$K$154,"&lt;&gt;Annulé",'Planning_zones'!$G$5:$G$154,"&lt;="&amp;AV$4+6,'Planning_zones'!$H$5:$H$154,"&gt;="&amp;AV$4),0))</f>
        <v/>
      </c>
      <c r="AW35" s="13">
        <f>IF(OR($A35="",AW$4=""),"",IFERROR(COUNTIFS('Planning_zones'!$B$5:$B$154,$A35,'Planning_zones'!$K$5:$K$154,"&lt;&gt;Annulé",'Planning_zones'!$G$5:$G$154,"&lt;="&amp;AW$4+6,'Planning_zones'!$H$5:$H$154,"&gt;="&amp;AW$4),0))</f>
        <v/>
      </c>
      <c r="AX35" s="13">
        <f>IF(OR($A35="",AX$4=""),"",IFERROR(COUNTIFS('Planning_zones'!$B$5:$B$154,$A35,'Planning_zones'!$K$5:$K$154,"&lt;&gt;Annulé",'Planning_zones'!$G$5:$G$154,"&lt;="&amp;AX$4+6,'Planning_zones'!$H$5:$H$154,"&gt;="&amp;AX$4),0))</f>
        <v/>
      </c>
      <c r="AY35" s="13">
        <f>IF(OR($A35="",AY$4=""),"",IFERROR(COUNTIFS('Planning_zones'!$B$5:$B$154,$A35,'Planning_zones'!$K$5:$K$154,"&lt;&gt;Annulé",'Planning_zones'!$G$5:$G$154,"&lt;="&amp;AY$4+6,'Planning_zones'!$H$5:$H$154,"&gt;="&amp;AY$4),0))</f>
        <v/>
      </c>
      <c r="AZ35" s="13">
        <f>IF(OR($A35="",AZ$4=""),"",IFERROR(COUNTIFS('Planning_zones'!$B$5:$B$154,$A35,'Planning_zones'!$K$5:$K$154,"&lt;&gt;Annulé",'Planning_zones'!$G$5:$G$154,"&lt;="&amp;AZ$4+6,'Planning_zones'!$H$5:$H$154,"&gt;="&amp;AZ$4),0))</f>
        <v/>
      </c>
      <c r="BA35" s="13">
        <f>IF(OR($A35="",BA$4=""),"",IFERROR(COUNTIFS('Planning_zones'!$B$5:$B$154,$A35,'Planning_zones'!$K$5:$K$154,"&lt;&gt;Annulé",'Planning_zones'!$G$5:$G$154,"&lt;="&amp;BA$4+6,'Planning_zones'!$H$5:$H$154,"&gt;="&amp;BA$4),0))</f>
        <v/>
      </c>
    </row>
    <row r="36" ht="21" customHeight="1">
      <c r="A36" s="28">
        <f>IFERROR(INDEX('Paramètres'!$A$8:$A$107,MATCH(SMALL('Paramètres'!$C$8:$C$107,32),'Paramètres'!$C$8:$C$107,0)),"")</f>
        <v/>
      </c>
      <c r="B36" s="13">
        <f>IF(OR($A36="",B$4=""),"",IFERROR(COUNTIFS('Planning_zones'!$B$5:$B$154,$A36,'Planning_zones'!$K$5:$K$154,"&lt;&gt;Annulé",'Planning_zones'!$G$5:$G$154,"&lt;="&amp;B$4+6,'Planning_zones'!$H$5:$H$154,"&gt;="&amp;B$4),0))</f>
        <v/>
      </c>
      <c r="C36" s="13">
        <f>IF(OR($A36="",C$4=""),"",IFERROR(COUNTIFS('Planning_zones'!$B$5:$B$154,$A36,'Planning_zones'!$K$5:$K$154,"&lt;&gt;Annulé",'Planning_zones'!$G$5:$G$154,"&lt;="&amp;C$4+6,'Planning_zones'!$H$5:$H$154,"&gt;="&amp;C$4),0))</f>
        <v/>
      </c>
      <c r="D36" s="13">
        <f>IF(OR($A36="",D$4=""),"",IFERROR(COUNTIFS('Planning_zones'!$B$5:$B$154,$A36,'Planning_zones'!$K$5:$K$154,"&lt;&gt;Annulé",'Planning_zones'!$G$5:$G$154,"&lt;="&amp;D$4+6,'Planning_zones'!$H$5:$H$154,"&gt;="&amp;D$4),0))</f>
        <v/>
      </c>
      <c r="E36" s="13">
        <f>IF(OR($A36="",E$4=""),"",IFERROR(COUNTIFS('Planning_zones'!$B$5:$B$154,$A36,'Planning_zones'!$K$5:$K$154,"&lt;&gt;Annulé",'Planning_zones'!$G$5:$G$154,"&lt;="&amp;E$4+6,'Planning_zones'!$H$5:$H$154,"&gt;="&amp;E$4),0))</f>
        <v/>
      </c>
      <c r="F36" s="13">
        <f>IF(OR($A36="",F$4=""),"",IFERROR(COUNTIFS('Planning_zones'!$B$5:$B$154,$A36,'Planning_zones'!$K$5:$K$154,"&lt;&gt;Annulé",'Planning_zones'!$G$5:$G$154,"&lt;="&amp;F$4+6,'Planning_zones'!$H$5:$H$154,"&gt;="&amp;F$4),0))</f>
        <v/>
      </c>
      <c r="G36" s="13">
        <f>IF(OR($A36="",G$4=""),"",IFERROR(COUNTIFS('Planning_zones'!$B$5:$B$154,$A36,'Planning_zones'!$K$5:$K$154,"&lt;&gt;Annulé",'Planning_zones'!$G$5:$G$154,"&lt;="&amp;G$4+6,'Planning_zones'!$H$5:$H$154,"&gt;="&amp;G$4),0))</f>
        <v/>
      </c>
      <c r="H36" s="13">
        <f>IF(OR($A36="",H$4=""),"",IFERROR(COUNTIFS('Planning_zones'!$B$5:$B$154,$A36,'Planning_zones'!$K$5:$K$154,"&lt;&gt;Annulé",'Planning_zones'!$G$5:$G$154,"&lt;="&amp;H$4+6,'Planning_zones'!$H$5:$H$154,"&gt;="&amp;H$4),0))</f>
        <v/>
      </c>
      <c r="I36" s="13">
        <f>IF(OR($A36="",I$4=""),"",IFERROR(COUNTIFS('Planning_zones'!$B$5:$B$154,$A36,'Planning_zones'!$K$5:$K$154,"&lt;&gt;Annulé",'Planning_zones'!$G$5:$G$154,"&lt;="&amp;I$4+6,'Planning_zones'!$H$5:$H$154,"&gt;="&amp;I$4),0))</f>
        <v/>
      </c>
      <c r="J36" s="13">
        <f>IF(OR($A36="",J$4=""),"",IFERROR(COUNTIFS('Planning_zones'!$B$5:$B$154,$A36,'Planning_zones'!$K$5:$K$154,"&lt;&gt;Annulé",'Planning_zones'!$G$5:$G$154,"&lt;="&amp;J$4+6,'Planning_zones'!$H$5:$H$154,"&gt;="&amp;J$4),0))</f>
        <v/>
      </c>
      <c r="K36" s="13">
        <f>IF(OR($A36="",K$4=""),"",IFERROR(COUNTIFS('Planning_zones'!$B$5:$B$154,$A36,'Planning_zones'!$K$5:$K$154,"&lt;&gt;Annulé",'Planning_zones'!$G$5:$G$154,"&lt;="&amp;K$4+6,'Planning_zones'!$H$5:$H$154,"&gt;="&amp;K$4),0))</f>
        <v/>
      </c>
      <c r="L36" s="13">
        <f>IF(OR($A36="",L$4=""),"",IFERROR(COUNTIFS('Planning_zones'!$B$5:$B$154,$A36,'Planning_zones'!$K$5:$K$154,"&lt;&gt;Annulé",'Planning_zones'!$G$5:$G$154,"&lt;="&amp;L$4+6,'Planning_zones'!$H$5:$H$154,"&gt;="&amp;L$4),0))</f>
        <v/>
      </c>
      <c r="M36" s="13">
        <f>IF(OR($A36="",M$4=""),"",IFERROR(COUNTIFS('Planning_zones'!$B$5:$B$154,$A36,'Planning_zones'!$K$5:$K$154,"&lt;&gt;Annulé",'Planning_zones'!$G$5:$G$154,"&lt;="&amp;M$4+6,'Planning_zones'!$H$5:$H$154,"&gt;="&amp;M$4),0))</f>
        <v/>
      </c>
      <c r="N36" s="13">
        <f>IF(OR($A36="",N$4=""),"",IFERROR(COUNTIFS('Planning_zones'!$B$5:$B$154,$A36,'Planning_zones'!$K$5:$K$154,"&lt;&gt;Annulé",'Planning_zones'!$G$5:$G$154,"&lt;="&amp;N$4+6,'Planning_zones'!$H$5:$H$154,"&gt;="&amp;N$4),0))</f>
        <v/>
      </c>
      <c r="O36" s="13">
        <f>IF(OR($A36="",O$4=""),"",IFERROR(COUNTIFS('Planning_zones'!$B$5:$B$154,$A36,'Planning_zones'!$K$5:$K$154,"&lt;&gt;Annulé",'Planning_zones'!$G$5:$G$154,"&lt;="&amp;O$4+6,'Planning_zones'!$H$5:$H$154,"&gt;="&amp;O$4),0))</f>
        <v/>
      </c>
      <c r="P36" s="13">
        <f>IF(OR($A36="",P$4=""),"",IFERROR(COUNTIFS('Planning_zones'!$B$5:$B$154,$A36,'Planning_zones'!$K$5:$K$154,"&lt;&gt;Annulé",'Planning_zones'!$G$5:$G$154,"&lt;="&amp;P$4+6,'Planning_zones'!$H$5:$H$154,"&gt;="&amp;P$4),0))</f>
        <v/>
      </c>
      <c r="Q36" s="13">
        <f>IF(OR($A36="",Q$4=""),"",IFERROR(COUNTIFS('Planning_zones'!$B$5:$B$154,$A36,'Planning_zones'!$K$5:$K$154,"&lt;&gt;Annulé",'Planning_zones'!$G$5:$G$154,"&lt;="&amp;Q$4+6,'Planning_zones'!$H$5:$H$154,"&gt;="&amp;Q$4),0))</f>
        <v/>
      </c>
      <c r="R36" s="13">
        <f>IF(OR($A36="",R$4=""),"",IFERROR(COUNTIFS('Planning_zones'!$B$5:$B$154,$A36,'Planning_zones'!$K$5:$K$154,"&lt;&gt;Annulé",'Planning_zones'!$G$5:$G$154,"&lt;="&amp;R$4+6,'Planning_zones'!$H$5:$H$154,"&gt;="&amp;R$4),0))</f>
        <v/>
      </c>
      <c r="S36" s="13">
        <f>IF(OR($A36="",S$4=""),"",IFERROR(COUNTIFS('Planning_zones'!$B$5:$B$154,$A36,'Planning_zones'!$K$5:$K$154,"&lt;&gt;Annulé",'Planning_zones'!$G$5:$G$154,"&lt;="&amp;S$4+6,'Planning_zones'!$H$5:$H$154,"&gt;="&amp;S$4),0))</f>
        <v/>
      </c>
      <c r="T36" s="13">
        <f>IF(OR($A36="",T$4=""),"",IFERROR(COUNTIFS('Planning_zones'!$B$5:$B$154,$A36,'Planning_zones'!$K$5:$K$154,"&lt;&gt;Annulé",'Planning_zones'!$G$5:$G$154,"&lt;="&amp;T$4+6,'Planning_zones'!$H$5:$H$154,"&gt;="&amp;T$4),0))</f>
        <v/>
      </c>
      <c r="U36" s="13">
        <f>IF(OR($A36="",U$4=""),"",IFERROR(COUNTIFS('Planning_zones'!$B$5:$B$154,$A36,'Planning_zones'!$K$5:$K$154,"&lt;&gt;Annulé",'Planning_zones'!$G$5:$G$154,"&lt;="&amp;U$4+6,'Planning_zones'!$H$5:$H$154,"&gt;="&amp;U$4),0))</f>
        <v/>
      </c>
      <c r="V36" s="13">
        <f>IF(OR($A36="",V$4=""),"",IFERROR(COUNTIFS('Planning_zones'!$B$5:$B$154,$A36,'Planning_zones'!$K$5:$K$154,"&lt;&gt;Annulé",'Planning_zones'!$G$5:$G$154,"&lt;="&amp;V$4+6,'Planning_zones'!$H$5:$H$154,"&gt;="&amp;V$4),0))</f>
        <v/>
      </c>
      <c r="W36" s="13">
        <f>IF(OR($A36="",W$4=""),"",IFERROR(COUNTIFS('Planning_zones'!$B$5:$B$154,$A36,'Planning_zones'!$K$5:$K$154,"&lt;&gt;Annulé",'Planning_zones'!$G$5:$G$154,"&lt;="&amp;W$4+6,'Planning_zones'!$H$5:$H$154,"&gt;="&amp;W$4),0))</f>
        <v/>
      </c>
      <c r="X36" s="13">
        <f>IF(OR($A36="",X$4=""),"",IFERROR(COUNTIFS('Planning_zones'!$B$5:$B$154,$A36,'Planning_zones'!$K$5:$K$154,"&lt;&gt;Annulé",'Planning_zones'!$G$5:$G$154,"&lt;="&amp;X$4+6,'Planning_zones'!$H$5:$H$154,"&gt;="&amp;X$4),0))</f>
        <v/>
      </c>
      <c r="Y36" s="13">
        <f>IF(OR($A36="",Y$4=""),"",IFERROR(COUNTIFS('Planning_zones'!$B$5:$B$154,$A36,'Planning_zones'!$K$5:$K$154,"&lt;&gt;Annulé",'Planning_zones'!$G$5:$G$154,"&lt;="&amp;Y$4+6,'Planning_zones'!$H$5:$H$154,"&gt;="&amp;Y$4),0))</f>
        <v/>
      </c>
      <c r="Z36" s="13">
        <f>IF(OR($A36="",Z$4=""),"",IFERROR(COUNTIFS('Planning_zones'!$B$5:$B$154,$A36,'Planning_zones'!$K$5:$K$154,"&lt;&gt;Annulé",'Planning_zones'!$G$5:$G$154,"&lt;="&amp;Z$4+6,'Planning_zones'!$H$5:$H$154,"&gt;="&amp;Z$4),0))</f>
        <v/>
      </c>
      <c r="AA36" s="13">
        <f>IF(OR($A36="",AA$4=""),"",IFERROR(COUNTIFS('Planning_zones'!$B$5:$B$154,$A36,'Planning_zones'!$K$5:$K$154,"&lt;&gt;Annulé",'Planning_zones'!$G$5:$G$154,"&lt;="&amp;AA$4+6,'Planning_zones'!$H$5:$H$154,"&gt;="&amp;AA$4),0))</f>
        <v/>
      </c>
      <c r="AB36" s="13">
        <f>IF(OR($A36="",AB$4=""),"",IFERROR(COUNTIFS('Planning_zones'!$B$5:$B$154,$A36,'Planning_zones'!$K$5:$K$154,"&lt;&gt;Annulé",'Planning_zones'!$G$5:$G$154,"&lt;="&amp;AB$4+6,'Planning_zones'!$H$5:$H$154,"&gt;="&amp;AB$4),0))</f>
        <v/>
      </c>
      <c r="AC36" s="13">
        <f>IF(OR($A36="",AC$4=""),"",IFERROR(COUNTIFS('Planning_zones'!$B$5:$B$154,$A36,'Planning_zones'!$K$5:$K$154,"&lt;&gt;Annulé",'Planning_zones'!$G$5:$G$154,"&lt;="&amp;AC$4+6,'Planning_zones'!$H$5:$H$154,"&gt;="&amp;AC$4),0))</f>
        <v/>
      </c>
      <c r="AD36" s="13">
        <f>IF(OR($A36="",AD$4=""),"",IFERROR(COUNTIFS('Planning_zones'!$B$5:$B$154,$A36,'Planning_zones'!$K$5:$K$154,"&lt;&gt;Annulé",'Planning_zones'!$G$5:$G$154,"&lt;="&amp;AD$4+6,'Planning_zones'!$H$5:$H$154,"&gt;="&amp;AD$4),0))</f>
        <v/>
      </c>
      <c r="AE36" s="13">
        <f>IF(OR($A36="",AE$4=""),"",IFERROR(COUNTIFS('Planning_zones'!$B$5:$B$154,$A36,'Planning_zones'!$K$5:$K$154,"&lt;&gt;Annulé",'Planning_zones'!$G$5:$G$154,"&lt;="&amp;AE$4+6,'Planning_zones'!$H$5:$H$154,"&gt;="&amp;AE$4),0))</f>
        <v/>
      </c>
      <c r="AF36" s="13">
        <f>IF(OR($A36="",AF$4=""),"",IFERROR(COUNTIFS('Planning_zones'!$B$5:$B$154,$A36,'Planning_zones'!$K$5:$K$154,"&lt;&gt;Annulé",'Planning_zones'!$G$5:$G$154,"&lt;="&amp;AF$4+6,'Planning_zones'!$H$5:$H$154,"&gt;="&amp;AF$4),0))</f>
        <v/>
      </c>
      <c r="AG36" s="13">
        <f>IF(OR($A36="",AG$4=""),"",IFERROR(COUNTIFS('Planning_zones'!$B$5:$B$154,$A36,'Planning_zones'!$K$5:$K$154,"&lt;&gt;Annulé",'Planning_zones'!$G$5:$G$154,"&lt;="&amp;AG$4+6,'Planning_zones'!$H$5:$H$154,"&gt;="&amp;AG$4),0))</f>
        <v/>
      </c>
      <c r="AH36" s="13">
        <f>IF(OR($A36="",AH$4=""),"",IFERROR(COUNTIFS('Planning_zones'!$B$5:$B$154,$A36,'Planning_zones'!$K$5:$K$154,"&lt;&gt;Annulé",'Planning_zones'!$G$5:$G$154,"&lt;="&amp;AH$4+6,'Planning_zones'!$H$5:$H$154,"&gt;="&amp;AH$4),0))</f>
        <v/>
      </c>
      <c r="AI36" s="13">
        <f>IF(OR($A36="",AI$4=""),"",IFERROR(COUNTIFS('Planning_zones'!$B$5:$B$154,$A36,'Planning_zones'!$K$5:$K$154,"&lt;&gt;Annulé",'Planning_zones'!$G$5:$G$154,"&lt;="&amp;AI$4+6,'Planning_zones'!$H$5:$H$154,"&gt;="&amp;AI$4),0))</f>
        <v/>
      </c>
      <c r="AJ36" s="13">
        <f>IF(OR($A36="",AJ$4=""),"",IFERROR(COUNTIFS('Planning_zones'!$B$5:$B$154,$A36,'Planning_zones'!$K$5:$K$154,"&lt;&gt;Annulé",'Planning_zones'!$G$5:$G$154,"&lt;="&amp;AJ$4+6,'Planning_zones'!$H$5:$H$154,"&gt;="&amp;AJ$4),0))</f>
        <v/>
      </c>
      <c r="AK36" s="13">
        <f>IF(OR($A36="",AK$4=""),"",IFERROR(COUNTIFS('Planning_zones'!$B$5:$B$154,$A36,'Planning_zones'!$K$5:$K$154,"&lt;&gt;Annulé",'Planning_zones'!$G$5:$G$154,"&lt;="&amp;AK$4+6,'Planning_zones'!$H$5:$H$154,"&gt;="&amp;AK$4),0))</f>
        <v/>
      </c>
      <c r="AL36" s="13">
        <f>IF(OR($A36="",AL$4=""),"",IFERROR(COUNTIFS('Planning_zones'!$B$5:$B$154,$A36,'Planning_zones'!$K$5:$K$154,"&lt;&gt;Annulé",'Planning_zones'!$G$5:$G$154,"&lt;="&amp;AL$4+6,'Planning_zones'!$H$5:$H$154,"&gt;="&amp;AL$4),0))</f>
        <v/>
      </c>
      <c r="AM36" s="13">
        <f>IF(OR($A36="",AM$4=""),"",IFERROR(COUNTIFS('Planning_zones'!$B$5:$B$154,$A36,'Planning_zones'!$K$5:$K$154,"&lt;&gt;Annulé",'Planning_zones'!$G$5:$G$154,"&lt;="&amp;AM$4+6,'Planning_zones'!$H$5:$H$154,"&gt;="&amp;AM$4),0))</f>
        <v/>
      </c>
      <c r="AN36" s="13">
        <f>IF(OR($A36="",AN$4=""),"",IFERROR(COUNTIFS('Planning_zones'!$B$5:$B$154,$A36,'Planning_zones'!$K$5:$K$154,"&lt;&gt;Annulé",'Planning_zones'!$G$5:$G$154,"&lt;="&amp;AN$4+6,'Planning_zones'!$H$5:$H$154,"&gt;="&amp;AN$4),0))</f>
        <v/>
      </c>
      <c r="AO36" s="13">
        <f>IF(OR($A36="",AO$4=""),"",IFERROR(COUNTIFS('Planning_zones'!$B$5:$B$154,$A36,'Planning_zones'!$K$5:$K$154,"&lt;&gt;Annulé",'Planning_zones'!$G$5:$G$154,"&lt;="&amp;AO$4+6,'Planning_zones'!$H$5:$H$154,"&gt;="&amp;AO$4),0))</f>
        <v/>
      </c>
      <c r="AP36" s="13">
        <f>IF(OR($A36="",AP$4=""),"",IFERROR(COUNTIFS('Planning_zones'!$B$5:$B$154,$A36,'Planning_zones'!$K$5:$K$154,"&lt;&gt;Annulé",'Planning_zones'!$G$5:$G$154,"&lt;="&amp;AP$4+6,'Planning_zones'!$H$5:$H$154,"&gt;="&amp;AP$4),0))</f>
        <v/>
      </c>
      <c r="AQ36" s="13">
        <f>IF(OR($A36="",AQ$4=""),"",IFERROR(COUNTIFS('Planning_zones'!$B$5:$B$154,$A36,'Planning_zones'!$K$5:$K$154,"&lt;&gt;Annulé",'Planning_zones'!$G$5:$G$154,"&lt;="&amp;AQ$4+6,'Planning_zones'!$H$5:$H$154,"&gt;="&amp;AQ$4),0))</f>
        <v/>
      </c>
      <c r="AR36" s="13">
        <f>IF(OR($A36="",AR$4=""),"",IFERROR(COUNTIFS('Planning_zones'!$B$5:$B$154,$A36,'Planning_zones'!$K$5:$K$154,"&lt;&gt;Annulé",'Planning_zones'!$G$5:$G$154,"&lt;="&amp;AR$4+6,'Planning_zones'!$H$5:$H$154,"&gt;="&amp;AR$4),0))</f>
        <v/>
      </c>
      <c r="AS36" s="13">
        <f>IF(OR($A36="",AS$4=""),"",IFERROR(COUNTIFS('Planning_zones'!$B$5:$B$154,$A36,'Planning_zones'!$K$5:$K$154,"&lt;&gt;Annulé",'Planning_zones'!$G$5:$G$154,"&lt;="&amp;AS$4+6,'Planning_zones'!$H$5:$H$154,"&gt;="&amp;AS$4),0))</f>
        <v/>
      </c>
      <c r="AT36" s="13">
        <f>IF(OR($A36="",AT$4=""),"",IFERROR(COUNTIFS('Planning_zones'!$B$5:$B$154,$A36,'Planning_zones'!$K$5:$K$154,"&lt;&gt;Annulé",'Planning_zones'!$G$5:$G$154,"&lt;="&amp;AT$4+6,'Planning_zones'!$H$5:$H$154,"&gt;="&amp;AT$4),0))</f>
        <v/>
      </c>
      <c r="AU36" s="13">
        <f>IF(OR($A36="",AU$4=""),"",IFERROR(COUNTIFS('Planning_zones'!$B$5:$B$154,$A36,'Planning_zones'!$K$5:$K$154,"&lt;&gt;Annulé",'Planning_zones'!$G$5:$G$154,"&lt;="&amp;AU$4+6,'Planning_zones'!$H$5:$H$154,"&gt;="&amp;AU$4),0))</f>
        <v/>
      </c>
      <c r="AV36" s="13">
        <f>IF(OR($A36="",AV$4=""),"",IFERROR(COUNTIFS('Planning_zones'!$B$5:$B$154,$A36,'Planning_zones'!$K$5:$K$154,"&lt;&gt;Annulé",'Planning_zones'!$G$5:$G$154,"&lt;="&amp;AV$4+6,'Planning_zones'!$H$5:$H$154,"&gt;="&amp;AV$4),0))</f>
        <v/>
      </c>
      <c r="AW36" s="13">
        <f>IF(OR($A36="",AW$4=""),"",IFERROR(COUNTIFS('Planning_zones'!$B$5:$B$154,$A36,'Planning_zones'!$K$5:$K$154,"&lt;&gt;Annulé",'Planning_zones'!$G$5:$G$154,"&lt;="&amp;AW$4+6,'Planning_zones'!$H$5:$H$154,"&gt;="&amp;AW$4),0))</f>
        <v/>
      </c>
      <c r="AX36" s="13">
        <f>IF(OR($A36="",AX$4=""),"",IFERROR(COUNTIFS('Planning_zones'!$B$5:$B$154,$A36,'Planning_zones'!$K$5:$K$154,"&lt;&gt;Annulé",'Planning_zones'!$G$5:$G$154,"&lt;="&amp;AX$4+6,'Planning_zones'!$H$5:$H$154,"&gt;="&amp;AX$4),0))</f>
        <v/>
      </c>
      <c r="AY36" s="13">
        <f>IF(OR($A36="",AY$4=""),"",IFERROR(COUNTIFS('Planning_zones'!$B$5:$B$154,$A36,'Planning_zones'!$K$5:$K$154,"&lt;&gt;Annulé",'Planning_zones'!$G$5:$G$154,"&lt;="&amp;AY$4+6,'Planning_zones'!$H$5:$H$154,"&gt;="&amp;AY$4),0))</f>
        <v/>
      </c>
      <c r="AZ36" s="13">
        <f>IF(OR($A36="",AZ$4=""),"",IFERROR(COUNTIFS('Planning_zones'!$B$5:$B$154,$A36,'Planning_zones'!$K$5:$K$154,"&lt;&gt;Annulé",'Planning_zones'!$G$5:$G$154,"&lt;="&amp;AZ$4+6,'Planning_zones'!$H$5:$H$154,"&gt;="&amp;AZ$4),0))</f>
        <v/>
      </c>
      <c r="BA36" s="13">
        <f>IF(OR($A36="",BA$4=""),"",IFERROR(COUNTIFS('Planning_zones'!$B$5:$B$154,$A36,'Planning_zones'!$K$5:$K$154,"&lt;&gt;Annulé",'Planning_zones'!$G$5:$G$154,"&lt;="&amp;BA$4+6,'Planning_zones'!$H$5:$H$154,"&gt;="&amp;BA$4),0))</f>
        <v/>
      </c>
    </row>
    <row r="37" ht="21" customHeight="1">
      <c r="A37" s="27">
        <f>IFERROR(INDEX('Paramètres'!$A$8:$A$107,MATCH(SMALL('Paramètres'!$C$8:$C$107,33),'Paramètres'!$C$8:$C$107,0)),"")</f>
        <v/>
      </c>
      <c r="B37" s="13">
        <f>IF(OR($A37="",B$4=""),"",IFERROR(COUNTIFS('Planning_zones'!$B$5:$B$154,$A37,'Planning_zones'!$K$5:$K$154,"&lt;&gt;Annulé",'Planning_zones'!$G$5:$G$154,"&lt;="&amp;B$4+6,'Planning_zones'!$H$5:$H$154,"&gt;="&amp;B$4),0))</f>
        <v/>
      </c>
      <c r="C37" s="13">
        <f>IF(OR($A37="",C$4=""),"",IFERROR(COUNTIFS('Planning_zones'!$B$5:$B$154,$A37,'Planning_zones'!$K$5:$K$154,"&lt;&gt;Annulé",'Planning_zones'!$G$5:$G$154,"&lt;="&amp;C$4+6,'Planning_zones'!$H$5:$H$154,"&gt;="&amp;C$4),0))</f>
        <v/>
      </c>
      <c r="D37" s="13">
        <f>IF(OR($A37="",D$4=""),"",IFERROR(COUNTIFS('Planning_zones'!$B$5:$B$154,$A37,'Planning_zones'!$K$5:$K$154,"&lt;&gt;Annulé",'Planning_zones'!$G$5:$G$154,"&lt;="&amp;D$4+6,'Planning_zones'!$H$5:$H$154,"&gt;="&amp;D$4),0))</f>
        <v/>
      </c>
      <c r="E37" s="13">
        <f>IF(OR($A37="",E$4=""),"",IFERROR(COUNTIFS('Planning_zones'!$B$5:$B$154,$A37,'Planning_zones'!$K$5:$K$154,"&lt;&gt;Annulé",'Planning_zones'!$G$5:$G$154,"&lt;="&amp;E$4+6,'Planning_zones'!$H$5:$H$154,"&gt;="&amp;E$4),0))</f>
        <v/>
      </c>
      <c r="F37" s="13">
        <f>IF(OR($A37="",F$4=""),"",IFERROR(COUNTIFS('Planning_zones'!$B$5:$B$154,$A37,'Planning_zones'!$K$5:$K$154,"&lt;&gt;Annulé",'Planning_zones'!$G$5:$G$154,"&lt;="&amp;F$4+6,'Planning_zones'!$H$5:$H$154,"&gt;="&amp;F$4),0))</f>
        <v/>
      </c>
      <c r="G37" s="13">
        <f>IF(OR($A37="",G$4=""),"",IFERROR(COUNTIFS('Planning_zones'!$B$5:$B$154,$A37,'Planning_zones'!$K$5:$K$154,"&lt;&gt;Annulé",'Planning_zones'!$G$5:$G$154,"&lt;="&amp;G$4+6,'Planning_zones'!$H$5:$H$154,"&gt;="&amp;G$4),0))</f>
        <v/>
      </c>
      <c r="H37" s="13">
        <f>IF(OR($A37="",H$4=""),"",IFERROR(COUNTIFS('Planning_zones'!$B$5:$B$154,$A37,'Planning_zones'!$K$5:$K$154,"&lt;&gt;Annulé",'Planning_zones'!$G$5:$G$154,"&lt;="&amp;H$4+6,'Planning_zones'!$H$5:$H$154,"&gt;="&amp;H$4),0))</f>
        <v/>
      </c>
      <c r="I37" s="13">
        <f>IF(OR($A37="",I$4=""),"",IFERROR(COUNTIFS('Planning_zones'!$B$5:$B$154,$A37,'Planning_zones'!$K$5:$K$154,"&lt;&gt;Annulé",'Planning_zones'!$G$5:$G$154,"&lt;="&amp;I$4+6,'Planning_zones'!$H$5:$H$154,"&gt;="&amp;I$4),0))</f>
        <v/>
      </c>
      <c r="J37" s="13">
        <f>IF(OR($A37="",J$4=""),"",IFERROR(COUNTIFS('Planning_zones'!$B$5:$B$154,$A37,'Planning_zones'!$K$5:$K$154,"&lt;&gt;Annulé",'Planning_zones'!$G$5:$G$154,"&lt;="&amp;J$4+6,'Planning_zones'!$H$5:$H$154,"&gt;="&amp;J$4),0))</f>
        <v/>
      </c>
      <c r="K37" s="13">
        <f>IF(OR($A37="",K$4=""),"",IFERROR(COUNTIFS('Planning_zones'!$B$5:$B$154,$A37,'Planning_zones'!$K$5:$K$154,"&lt;&gt;Annulé",'Planning_zones'!$G$5:$G$154,"&lt;="&amp;K$4+6,'Planning_zones'!$H$5:$H$154,"&gt;="&amp;K$4),0))</f>
        <v/>
      </c>
      <c r="L37" s="13">
        <f>IF(OR($A37="",L$4=""),"",IFERROR(COUNTIFS('Planning_zones'!$B$5:$B$154,$A37,'Planning_zones'!$K$5:$K$154,"&lt;&gt;Annulé",'Planning_zones'!$G$5:$G$154,"&lt;="&amp;L$4+6,'Planning_zones'!$H$5:$H$154,"&gt;="&amp;L$4),0))</f>
        <v/>
      </c>
      <c r="M37" s="13">
        <f>IF(OR($A37="",M$4=""),"",IFERROR(COUNTIFS('Planning_zones'!$B$5:$B$154,$A37,'Planning_zones'!$K$5:$K$154,"&lt;&gt;Annulé",'Planning_zones'!$G$5:$G$154,"&lt;="&amp;M$4+6,'Planning_zones'!$H$5:$H$154,"&gt;="&amp;M$4),0))</f>
        <v/>
      </c>
      <c r="N37" s="13">
        <f>IF(OR($A37="",N$4=""),"",IFERROR(COUNTIFS('Planning_zones'!$B$5:$B$154,$A37,'Planning_zones'!$K$5:$K$154,"&lt;&gt;Annulé",'Planning_zones'!$G$5:$G$154,"&lt;="&amp;N$4+6,'Planning_zones'!$H$5:$H$154,"&gt;="&amp;N$4),0))</f>
        <v/>
      </c>
      <c r="O37" s="13">
        <f>IF(OR($A37="",O$4=""),"",IFERROR(COUNTIFS('Planning_zones'!$B$5:$B$154,$A37,'Planning_zones'!$K$5:$K$154,"&lt;&gt;Annulé",'Planning_zones'!$G$5:$G$154,"&lt;="&amp;O$4+6,'Planning_zones'!$H$5:$H$154,"&gt;="&amp;O$4),0))</f>
        <v/>
      </c>
      <c r="P37" s="13">
        <f>IF(OR($A37="",P$4=""),"",IFERROR(COUNTIFS('Planning_zones'!$B$5:$B$154,$A37,'Planning_zones'!$K$5:$K$154,"&lt;&gt;Annulé",'Planning_zones'!$G$5:$G$154,"&lt;="&amp;P$4+6,'Planning_zones'!$H$5:$H$154,"&gt;="&amp;P$4),0))</f>
        <v/>
      </c>
      <c r="Q37" s="13">
        <f>IF(OR($A37="",Q$4=""),"",IFERROR(COUNTIFS('Planning_zones'!$B$5:$B$154,$A37,'Planning_zones'!$K$5:$K$154,"&lt;&gt;Annulé",'Planning_zones'!$G$5:$G$154,"&lt;="&amp;Q$4+6,'Planning_zones'!$H$5:$H$154,"&gt;="&amp;Q$4),0))</f>
        <v/>
      </c>
      <c r="R37" s="13">
        <f>IF(OR($A37="",R$4=""),"",IFERROR(COUNTIFS('Planning_zones'!$B$5:$B$154,$A37,'Planning_zones'!$K$5:$K$154,"&lt;&gt;Annulé",'Planning_zones'!$G$5:$G$154,"&lt;="&amp;R$4+6,'Planning_zones'!$H$5:$H$154,"&gt;="&amp;R$4),0))</f>
        <v/>
      </c>
      <c r="S37" s="13">
        <f>IF(OR($A37="",S$4=""),"",IFERROR(COUNTIFS('Planning_zones'!$B$5:$B$154,$A37,'Planning_zones'!$K$5:$K$154,"&lt;&gt;Annulé",'Planning_zones'!$G$5:$G$154,"&lt;="&amp;S$4+6,'Planning_zones'!$H$5:$H$154,"&gt;="&amp;S$4),0))</f>
        <v/>
      </c>
      <c r="T37" s="13">
        <f>IF(OR($A37="",T$4=""),"",IFERROR(COUNTIFS('Planning_zones'!$B$5:$B$154,$A37,'Planning_zones'!$K$5:$K$154,"&lt;&gt;Annulé",'Planning_zones'!$G$5:$G$154,"&lt;="&amp;T$4+6,'Planning_zones'!$H$5:$H$154,"&gt;="&amp;T$4),0))</f>
        <v/>
      </c>
      <c r="U37" s="13">
        <f>IF(OR($A37="",U$4=""),"",IFERROR(COUNTIFS('Planning_zones'!$B$5:$B$154,$A37,'Planning_zones'!$K$5:$K$154,"&lt;&gt;Annulé",'Planning_zones'!$G$5:$G$154,"&lt;="&amp;U$4+6,'Planning_zones'!$H$5:$H$154,"&gt;="&amp;U$4),0))</f>
        <v/>
      </c>
      <c r="V37" s="13">
        <f>IF(OR($A37="",V$4=""),"",IFERROR(COUNTIFS('Planning_zones'!$B$5:$B$154,$A37,'Planning_zones'!$K$5:$K$154,"&lt;&gt;Annulé",'Planning_zones'!$G$5:$G$154,"&lt;="&amp;V$4+6,'Planning_zones'!$H$5:$H$154,"&gt;="&amp;V$4),0))</f>
        <v/>
      </c>
      <c r="W37" s="13">
        <f>IF(OR($A37="",W$4=""),"",IFERROR(COUNTIFS('Planning_zones'!$B$5:$B$154,$A37,'Planning_zones'!$K$5:$K$154,"&lt;&gt;Annulé",'Planning_zones'!$G$5:$G$154,"&lt;="&amp;W$4+6,'Planning_zones'!$H$5:$H$154,"&gt;="&amp;W$4),0))</f>
        <v/>
      </c>
      <c r="X37" s="13">
        <f>IF(OR($A37="",X$4=""),"",IFERROR(COUNTIFS('Planning_zones'!$B$5:$B$154,$A37,'Planning_zones'!$K$5:$K$154,"&lt;&gt;Annulé",'Planning_zones'!$G$5:$G$154,"&lt;="&amp;X$4+6,'Planning_zones'!$H$5:$H$154,"&gt;="&amp;X$4),0))</f>
        <v/>
      </c>
      <c r="Y37" s="13">
        <f>IF(OR($A37="",Y$4=""),"",IFERROR(COUNTIFS('Planning_zones'!$B$5:$B$154,$A37,'Planning_zones'!$K$5:$K$154,"&lt;&gt;Annulé",'Planning_zones'!$G$5:$G$154,"&lt;="&amp;Y$4+6,'Planning_zones'!$H$5:$H$154,"&gt;="&amp;Y$4),0))</f>
        <v/>
      </c>
      <c r="Z37" s="13">
        <f>IF(OR($A37="",Z$4=""),"",IFERROR(COUNTIFS('Planning_zones'!$B$5:$B$154,$A37,'Planning_zones'!$K$5:$K$154,"&lt;&gt;Annulé",'Planning_zones'!$G$5:$G$154,"&lt;="&amp;Z$4+6,'Planning_zones'!$H$5:$H$154,"&gt;="&amp;Z$4),0))</f>
        <v/>
      </c>
      <c r="AA37" s="13">
        <f>IF(OR($A37="",AA$4=""),"",IFERROR(COUNTIFS('Planning_zones'!$B$5:$B$154,$A37,'Planning_zones'!$K$5:$K$154,"&lt;&gt;Annulé",'Planning_zones'!$G$5:$G$154,"&lt;="&amp;AA$4+6,'Planning_zones'!$H$5:$H$154,"&gt;="&amp;AA$4),0))</f>
        <v/>
      </c>
      <c r="AB37" s="13">
        <f>IF(OR($A37="",AB$4=""),"",IFERROR(COUNTIFS('Planning_zones'!$B$5:$B$154,$A37,'Planning_zones'!$K$5:$K$154,"&lt;&gt;Annulé",'Planning_zones'!$G$5:$G$154,"&lt;="&amp;AB$4+6,'Planning_zones'!$H$5:$H$154,"&gt;="&amp;AB$4),0))</f>
        <v/>
      </c>
      <c r="AC37" s="13">
        <f>IF(OR($A37="",AC$4=""),"",IFERROR(COUNTIFS('Planning_zones'!$B$5:$B$154,$A37,'Planning_zones'!$K$5:$K$154,"&lt;&gt;Annulé",'Planning_zones'!$G$5:$G$154,"&lt;="&amp;AC$4+6,'Planning_zones'!$H$5:$H$154,"&gt;="&amp;AC$4),0))</f>
        <v/>
      </c>
      <c r="AD37" s="13">
        <f>IF(OR($A37="",AD$4=""),"",IFERROR(COUNTIFS('Planning_zones'!$B$5:$B$154,$A37,'Planning_zones'!$K$5:$K$154,"&lt;&gt;Annulé",'Planning_zones'!$G$5:$G$154,"&lt;="&amp;AD$4+6,'Planning_zones'!$H$5:$H$154,"&gt;="&amp;AD$4),0))</f>
        <v/>
      </c>
      <c r="AE37" s="13">
        <f>IF(OR($A37="",AE$4=""),"",IFERROR(COUNTIFS('Planning_zones'!$B$5:$B$154,$A37,'Planning_zones'!$K$5:$K$154,"&lt;&gt;Annulé",'Planning_zones'!$G$5:$G$154,"&lt;="&amp;AE$4+6,'Planning_zones'!$H$5:$H$154,"&gt;="&amp;AE$4),0))</f>
        <v/>
      </c>
      <c r="AF37" s="13">
        <f>IF(OR($A37="",AF$4=""),"",IFERROR(COUNTIFS('Planning_zones'!$B$5:$B$154,$A37,'Planning_zones'!$K$5:$K$154,"&lt;&gt;Annulé",'Planning_zones'!$G$5:$G$154,"&lt;="&amp;AF$4+6,'Planning_zones'!$H$5:$H$154,"&gt;="&amp;AF$4),0))</f>
        <v/>
      </c>
      <c r="AG37" s="13">
        <f>IF(OR($A37="",AG$4=""),"",IFERROR(COUNTIFS('Planning_zones'!$B$5:$B$154,$A37,'Planning_zones'!$K$5:$K$154,"&lt;&gt;Annulé",'Planning_zones'!$G$5:$G$154,"&lt;="&amp;AG$4+6,'Planning_zones'!$H$5:$H$154,"&gt;="&amp;AG$4),0))</f>
        <v/>
      </c>
      <c r="AH37" s="13">
        <f>IF(OR($A37="",AH$4=""),"",IFERROR(COUNTIFS('Planning_zones'!$B$5:$B$154,$A37,'Planning_zones'!$K$5:$K$154,"&lt;&gt;Annulé",'Planning_zones'!$G$5:$G$154,"&lt;="&amp;AH$4+6,'Planning_zones'!$H$5:$H$154,"&gt;="&amp;AH$4),0))</f>
        <v/>
      </c>
      <c r="AI37" s="13">
        <f>IF(OR($A37="",AI$4=""),"",IFERROR(COUNTIFS('Planning_zones'!$B$5:$B$154,$A37,'Planning_zones'!$K$5:$K$154,"&lt;&gt;Annulé",'Planning_zones'!$G$5:$G$154,"&lt;="&amp;AI$4+6,'Planning_zones'!$H$5:$H$154,"&gt;="&amp;AI$4),0))</f>
        <v/>
      </c>
      <c r="AJ37" s="13">
        <f>IF(OR($A37="",AJ$4=""),"",IFERROR(COUNTIFS('Planning_zones'!$B$5:$B$154,$A37,'Planning_zones'!$K$5:$K$154,"&lt;&gt;Annulé",'Planning_zones'!$G$5:$G$154,"&lt;="&amp;AJ$4+6,'Planning_zones'!$H$5:$H$154,"&gt;="&amp;AJ$4),0))</f>
        <v/>
      </c>
      <c r="AK37" s="13">
        <f>IF(OR($A37="",AK$4=""),"",IFERROR(COUNTIFS('Planning_zones'!$B$5:$B$154,$A37,'Planning_zones'!$K$5:$K$154,"&lt;&gt;Annulé",'Planning_zones'!$G$5:$G$154,"&lt;="&amp;AK$4+6,'Planning_zones'!$H$5:$H$154,"&gt;="&amp;AK$4),0))</f>
        <v/>
      </c>
      <c r="AL37" s="13">
        <f>IF(OR($A37="",AL$4=""),"",IFERROR(COUNTIFS('Planning_zones'!$B$5:$B$154,$A37,'Planning_zones'!$K$5:$K$154,"&lt;&gt;Annulé",'Planning_zones'!$G$5:$G$154,"&lt;="&amp;AL$4+6,'Planning_zones'!$H$5:$H$154,"&gt;="&amp;AL$4),0))</f>
        <v/>
      </c>
      <c r="AM37" s="13">
        <f>IF(OR($A37="",AM$4=""),"",IFERROR(COUNTIFS('Planning_zones'!$B$5:$B$154,$A37,'Planning_zones'!$K$5:$K$154,"&lt;&gt;Annulé",'Planning_zones'!$G$5:$G$154,"&lt;="&amp;AM$4+6,'Planning_zones'!$H$5:$H$154,"&gt;="&amp;AM$4),0))</f>
        <v/>
      </c>
      <c r="AN37" s="13">
        <f>IF(OR($A37="",AN$4=""),"",IFERROR(COUNTIFS('Planning_zones'!$B$5:$B$154,$A37,'Planning_zones'!$K$5:$K$154,"&lt;&gt;Annulé",'Planning_zones'!$G$5:$G$154,"&lt;="&amp;AN$4+6,'Planning_zones'!$H$5:$H$154,"&gt;="&amp;AN$4),0))</f>
        <v/>
      </c>
      <c r="AO37" s="13">
        <f>IF(OR($A37="",AO$4=""),"",IFERROR(COUNTIFS('Planning_zones'!$B$5:$B$154,$A37,'Planning_zones'!$K$5:$K$154,"&lt;&gt;Annulé",'Planning_zones'!$G$5:$G$154,"&lt;="&amp;AO$4+6,'Planning_zones'!$H$5:$H$154,"&gt;="&amp;AO$4),0))</f>
        <v/>
      </c>
      <c r="AP37" s="13">
        <f>IF(OR($A37="",AP$4=""),"",IFERROR(COUNTIFS('Planning_zones'!$B$5:$B$154,$A37,'Planning_zones'!$K$5:$K$154,"&lt;&gt;Annulé",'Planning_zones'!$G$5:$G$154,"&lt;="&amp;AP$4+6,'Planning_zones'!$H$5:$H$154,"&gt;="&amp;AP$4),0))</f>
        <v/>
      </c>
      <c r="AQ37" s="13">
        <f>IF(OR($A37="",AQ$4=""),"",IFERROR(COUNTIFS('Planning_zones'!$B$5:$B$154,$A37,'Planning_zones'!$K$5:$K$154,"&lt;&gt;Annulé",'Planning_zones'!$G$5:$G$154,"&lt;="&amp;AQ$4+6,'Planning_zones'!$H$5:$H$154,"&gt;="&amp;AQ$4),0))</f>
        <v/>
      </c>
      <c r="AR37" s="13">
        <f>IF(OR($A37="",AR$4=""),"",IFERROR(COUNTIFS('Planning_zones'!$B$5:$B$154,$A37,'Planning_zones'!$K$5:$K$154,"&lt;&gt;Annulé",'Planning_zones'!$G$5:$G$154,"&lt;="&amp;AR$4+6,'Planning_zones'!$H$5:$H$154,"&gt;="&amp;AR$4),0))</f>
        <v/>
      </c>
      <c r="AS37" s="13">
        <f>IF(OR($A37="",AS$4=""),"",IFERROR(COUNTIFS('Planning_zones'!$B$5:$B$154,$A37,'Planning_zones'!$K$5:$K$154,"&lt;&gt;Annulé",'Planning_zones'!$G$5:$G$154,"&lt;="&amp;AS$4+6,'Planning_zones'!$H$5:$H$154,"&gt;="&amp;AS$4),0))</f>
        <v/>
      </c>
      <c r="AT37" s="13">
        <f>IF(OR($A37="",AT$4=""),"",IFERROR(COUNTIFS('Planning_zones'!$B$5:$B$154,$A37,'Planning_zones'!$K$5:$K$154,"&lt;&gt;Annulé",'Planning_zones'!$G$5:$G$154,"&lt;="&amp;AT$4+6,'Planning_zones'!$H$5:$H$154,"&gt;="&amp;AT$4),0))</f>
        <v/>
      </c>
      <c r="AU37" s="13">
        <f>IF(OR($A37="",AU$4=""),"",IFERROR(COUNTIFS('Planning_zones'!$B$5:$B$154,$A37,'Planning_zones'!$K$5:$K$154,"&lt;&gt;Annulé",'Planning_zones'!$G$5:$G$154,"&lt;="&amp;AU$4+6,'Planning_zones'!$H$5:$H$154,"&gt;="&amp;AU$4),0))</f>
        <v/>
      </c>
      <c r="AV37" s="13">
        <f>IF(OR($A37="",AV$4=""),"",IFERROR(COUNTIFS('Planning_zones'!$B$5:$B$154,$A37,'Planning_zones'!$K$5:$K$154,"&lt;&gt;Annulé",'Planning_zones'!$G$5:$G$154,"&lt;="&amp;AV$4+6,'Planning_zones'!$H$5:$H$154,"&gt;="&amp;AV$4),0))</f>
        <v/>
      </c>
      <c r="AW37" s="13">
        <f>IF(OR($A37="",AW$4=""),"",IFERROR(COUNTIFS('Planning_zones'!$B$5:$B$154,$A37,'Planning_zones'!$K$5:$K$154,"&lt;&gt;Annulé",'Planning_zones'!$G$5:$G$154,"&lt;="&amp;AW$4+6,'Planning_zones'!$H$5:$H$154,"&gt;="&amp;AW$4),0))</f>
        <v/>
      </c>
      <c r="AX37" s="13">
        <f>IF(OR($A37="",AX$4=""),"",IFERROR(COUNTIFS('Planning_zones'!$B$5:$B$154,$A37,'Planning_zones'!$K$5:$K$154,"&lt;&gt;Annulé",'Planning_zones'!$G$5:$G$154,"&lt;="&amp;AX$4+6,'Planning_zones'!$H$5:$H$154,"&gt;="&amp;AX$4),0))</f>
        <v/>
      </c>
      <c r="AY37" s="13">
        <f>IF(OR($A37="",AY$4=""),"",IFERROR(COUNTIFS('Planning_zones'!$B$5:$B$154,$A37,'Planning_zones'!$K$5:$K$154,"&lt;&gt;Annulé",'Planning_zones'!$G$5:$G$154,"&lt;="&amp;AY$4+6,'Planning_zones'!$H$5:$H$154,"&gt;="&amp;AY$4),0))</f>
        <v/>
      </c>
      <c r="AZ37" s="13">
        <f>IF(OR($A37="",AZ$4=""),"",IFERROR(COUNTIFS('Planning_zones'!$B$5:$B$154,$A37,'Planning_zones'!$K$5:$K$154,"&lt;&gt;Annulé",'Planning_zones'!$G$5:$G$154,"&lt;="&amp;AZ$4+6,'Planning_zones'!$H$5:$H$154,"&gt;="&amp;AZ$4),0))</f>
        <v/>
      </c>
      <c r="BA37" s="13">
        <f>IF(OR($A37="",BA$4=""),"",IFERROR(COUNTIFS('Planning_zones'!$B$5:$B$154,$A37,'Planning_zones'!$K$5:$K$154,"&lt;&gt;Annulé",'Planning_zones'!$G$5:$G$154,"&lt;="&amp;BA$4+6,'Planning_zones'!$H$5:$H$154,"&gt;="&amp;BA$4),0))</f>
        <v/>
      </c>
    </row>
    <row r="38" ht="21" customHeight="1">
      <c r="A38" s="28">
        <f>IFERROR(INDEX('Paramètres'!$A$8:$A$107,MATCH(SMALL('Paramètres'!$C$8:$C$107,34),'Paramètres'!$C$8:$C$107,0)),"")</f>
        <v/>
      </c>
      <c r="B38" s="13">
        <f>IF(OR($A38="",B$4=""),"",IFERROR(COUNTIFS('Planning_zones'!$B$5:$B$154,$A38,'Planning_zones'!$K$5:$K$154,"&lt;&gt;Annulé",'Planning_zones'!$G$5:$G$154,"&lt;="&amp;B$4+6,'Planning_zones'!$H$5:$H$154,"&gt;="&amp;B$4),0))</f>
        <v/>
      </c>
      <c r="C38" s="13">
        <f>IF(OR($A38="",C$4=""),"",IFERROR(COUNTIFS('Planning_zones'!$B$5:$B$154,$A38,'Planning_zones'!$K$5:$K$154,"&lt;&gt;Annulé",'Planning_zones'!$G$5:$G$154,"&lt;="&amp;C$4+6,'Planning_zones'!$H$5:$H$154,"&gt;="&amp;C$4),0))</f>
        <v/>
      </c>
      <c r="D38" s="13">
        <f>IF(OR($A38="",D$4=""),"",IFERROR(COUNTIFS('Planning_zones'!$B$5:$B$154,$A38,'Planning_zones'!$K$5:$K$154,"&lt;&gt;Annulé",'Planning_zones'!$G$5:$G$154,"&lt;="&amp;D$4+6,'Planning_zones'!$H$5:$H$154,"&gt;="&amp;D$4),0))</f>
        <v/>
      </c>
      <c r="E38" s="13">
        <f>IF(OR($A38="",E$4=""),"",IFERROR(COUNTIFS('Planning_zones'!$B$5:$B$154,$A38,'Planning_zones'!$K$5:$K$154,"&lt;&gt;Annulé",'Planning_zones'!$G$5:$G$154,"&lt;="&amp;E$4+6,'Planning_zones'!$H$5:$H$154,"&gt;="&amp;E$4),0))</f>
        <v/>
      </c>
      <c r="F38" s="13">
        <f>IF(OR($A38="",F$4=""),"",IFERROR(COUNTIFS('Planning_zones'!$B$5:$B$154,$A38,'Planning_zones'!$K$5:$K$154,"&lt;&gt;Annulé",'Planning_zones'!$G$5:$G$154,"&lt;="&amp;F$4+6,'Planning_zones'!$H$5:$H$154,"&gt;="&amp;F$4),0))</f>
        <v/>
      </c>
      <c r="G38" s="13">
        <f>IF(OR($A38="",G$4=""),"",IFERROR(COUNTIFS('Planning_zones'!$B$5:$B$154,$A38,'Planning_zones'!$K$5:$K$154,"&lt;&gt;Annulé",'Planning_zones'!$G$5:$G$154,"&lt;="&amp;G$4+6,'Planning_zones'!$H$5:$H$154,"&gt;="&amp;G$4),0))</f>
        <v/>
      </c>
      <c r="H38" s="13">
        <f>IF(OR($A38="",H$4=""),"",IFERROR(COUNTIFS('Planning_zones'!$B$5:$B$154,$A38,'Planning_zones'!$K$5:$K$154,"&lt;&gt;Annulé",'Planning_zones'!$G$5:$G$154,"&lt;="&amp;H$4+6,'Planning_zones'!$H$5:$H$154,"&gt;="&amp;H$4),0))</f>
        <v/>
      </c>
      <c r="I38" s="13">
        <f>IF(OR($A38="",I$4=""),"",IFERROR(COUNTIFS('Planning_zones'!$B$5:$B$154,$A38,'Planning_zones'!$K$5:$K$154,"&lt;&gt;Annulé",'Planning_zones'!$G$5:$G$154,"&lt;="&amp;I$4+6,'Planning_zones'!$H$5:$H$154,"&gt;="&amp;I$4),0))</f>
        <v/>
      </c>
      <c r="J38" s="13">
        <f>IF(OR($A38="",J$4=""),"",IFERROR(COUNTIFS('Planning_zones'!$B$5:$B$154,$A38,'Planning_zones'!$K$5:$K$154,"&lt;&gt;Annulé",'Planning_zones'!$G$5:$G$154,"&lt;="&amp;J$4+6,'Planning_zones'!$H$5:$H$154,"&gt;="&amp;J$4),0))</f>
        <v/>
      </c>
      <c r="K38" s="13">
        <f>IF(OR($A38="",K$4=""),"",IFERROR(COUNTIFS('Planning_zones'!$B$5:$B$154,$A38,'Planning_zones'!$K$5:$K$154,"&lt;&gt;Annulé",'Planning_zones'!$G$5:$G$154,"&lt;="&amp;K$4+6,'Planning_zones'!$H$5:$H$154,"&gt;="&amp;K$4),0))</f>
        <v/>
      </c>
      <c r="L38" s="13">
        <f>IF(OR($A38="",L$4=""),"",IFERROR(COUNTIFS('Planning_zones'!$B$5:$B$154,$A38,'Planning_zones'!$K$5:$K$154,"&lt;&gt;Annulé",'Planning_zones'!$G$5:$G$154,"&lt;="&amp;L$4+6,'Planning_zones'!$H$5:$H$154,"&gt;="&amp;L$4),0))</f>
        <v/>
      </c>
      <c r="M38" s="13">
        <f>IF(OR($A38="",M$4=""),"",IFERROR(COUNTIFS('Planning_zones'!$B$5:$B$154,$A38,'Planning_zones'!$K$5:$K$154,"&lt;&gt;Annulé",'Planning_zones'!$G$5:$G$154,"&lt;="&amp;M$4+6,'Planning_zones'!$H$5:$H$154,"&gt;="&amp;M$4),0))</f>
        <v/>
      </c>
      <c r="N38" s="13">
        <f>IF(OR($A38="",N$4=""),"",IFERROR(COUNTIFS('Planning_zones'!$B$5:$B$154,$A38,'Planning_zones'!$K$5:$K$154,"&lt;&gt;Annulé",'Planning_zones'!$G$5:$G$154,"&lt;="&amp;N$4+6,'Planning_zones'!$H$5:$H$154,"&gt;="&amp;N$4),0))</f>
        <v/>
      </c>
      <c r="O38" s="13">
        <f>IF(OR($A38="",O$4=""),"",IFERROR(COUNTIFS('Planning_zones'!$B$5:$B$154,$A38,'Planning_zones'!$K$5:$K$154,"&lt;&gt;Annulé",'Planning_zones'!$G$5:$G$154,"&lt;="&amp;O$4+6,'Planning_zones'!$H$5:$H$154,"&gt;="&amp;O$4),0))</f>
        <v/>
      </c>
      <c r="P38" s="13">
        <f>IF(OR($A38="",P$4=""),"",IFERROR(COUNTIFS('Planning_zones'!$B$5:$B$154,$A38,'Planning_zones'!$K$5:$K$154,"&lt;&gt;Annulé",'Planning_zones'!$G$5:$G$154,"&lt;="&amp;P$4+6,'Planning_zones'!$H$5:$H$154,"&gt;="&amp;P$4),0))</f>
        <v/>
      </c>
      <c r="Q38" s="13">
        <f>IF(OR($A38="",Q$4=""),"",IFERROR(COUNTIFS('Planning_zones'!$B$5:$B$154,$A38,'Planning_zones'!$K$5:$K$154,"&lt;&gt;Annulé",'Planning_zones'!$G$5:$G$154,"&lt;="&amp;Q$4+6,'Planning_zones'!$H$5:$H$154,"&gt;="&amp;Q$4),0))</f>
        <v/>
      </c>
      <c r="R38" s="13">
        <f>IF(OR($A38="",R$4=""),"",IFERROR(COUNTIFS('Planning_zones'!$B$5:$B$154,$A38,'Planning_zones'!$K$5:$K$154,"&lt;&gt;Annulé",'Planning_zones'!$G$5:$G$154,"&lt;="&amp;R$4+6,'Planning_zones'!$H$5:$H$154,"&gt;="&amp;R$4),0))</f>
        <v/>
      </c>
      <c r="S38" s="13">
        <f>IF(OR($A38="",S$4=""),"",IFERROR(COUNTIFS('Planning_zones'!$B$5:$B$154,$A38,'Planning_zones'!$K$5:$K$154,"&lt;&gt;Annulé",'Planning_zones'!$G$5:$G$154,"&lt;="&amp;S$4+6,'Planning_zones'!$H$5:$H$154,"&gt;="&amp;S$4),0))</f>
        <v/>
      </c>
      <c r="T38" s="13">
        <f>IF(OR($A38="",T$4=""),"",IFERROR(COUNTIFS('Planning_zones'!$B$5:$B$154,$A38,'Planning_zones'!$K$5:$K$154,"&lt;&gt;Annulé",'Planning_zones'!$G$5:$G$154,"&lt;="&amp;T$4+6,'Planning_zones'!$H$5:$H$154,"&gt;="&amp;T$4),0))</f>
        <v/>
      </c>
      <c r="U38" s="13">
        <f>IF(OR($A38="",U$4=""),"",IFERROR(COUNTIFS('Planning_zones'!$B$5:$B$154,$A38,'Planning_zones'!$K$5:$K$154,"&lt;&gt;Annulé",'Planning_zones'!$G$5:$G$154,"&lt;="&amp;U$4+6,'Planning_zones'!$H$5:$H$154,"&gt;="&amp;U$4),0))</f>
        <v/>
      </c>
      <c r="V38" s="13">
        <f>IF(OR($A38="",V$4=""),"",IFERROR(COUNTIFS('Planning_zones'!$B$5:$B$154,$A38,'Planning_zones'!$K$5:$K$154,"&lt;&gt;Annulé",'Planning_zones'!$G$5:$G$154,"&lt;="&amp;V$4+6,'Planning_zones'!$H$5:$H$154,"&gt;="&amp;V$4),0))</f>
        <v/>
      </c>
      <c r="W38" s="13">
        <f>IF(OR($A38="",W$4=""),"",IFERROR(COUNTIFS('Planning_zones'!$B$5:$B$154,$A38,'Planning_zones'!$K$5:$K$154,"&lt;&gt;Annulé",'Planning_zones'!$G$5:$G$154,"&lt;="&amp;W$4+6,'Planning_zones'!$H$5:$H$154,"&gt;="&amp;W$4),0))</f>
        <v/>
      </c>
      <c r="X38" s="13">
        <f>IF(OR($A38="",X$4=""),"",IFERROR(COUNTIFS('Planning_zones'!$B$5:$B$154,$A38,'Planning_zones'!$K$5:$K$154,"&lt;&gt;Annulé",'Planning_zones'!$G$5:$G$154,"&lt;="&amp;X$4+6,'Planning_zones'!$H$5:$H$154,"&gt;="&amp;X$4),0))</f>
        <v/>
      </c>
      <c r="Y38" s="13">
        <f>IF(OR($A38="",Y$4=""),"",IFERROR(COUNTIFS('Planning_zones'!$B$5:$B$154,$A38,'Planning_zones'!$K$5:$K$154,"&lt;&gt;Annulé",'Planning_zones'!$G$5:$G$154,"&lt;="&amp;Y$4+6,'Planning_zones'!$H$5:$H$154,"&gt;="&amp;Y$4),0))</f>
        <v/>
      </c>
      <c r="Z38" s="13">
        <f>IF(OR($A38="",Z$4=""),"",IFERROR(COUNTIFS('Planning_zones'!$B$5:$B$154,$A38,'Planning_zones'!$K$5:$K$154,"&lt;&gt;Annulé",'Planning_zones'!$G$5:$G$154,"&lt;="&amp;Z$4+6,'Planning_zones'!$H$5:$H$154,"&gt;="&amp;Z$4),0))</f>
        <v/>
      </c>
      <c r="AA38" s="13">
        <f>IF(OR($A38="",AA$4=""),"",IFERROR(COUNTIFS('Planning_zones'!$B$5:$B$154,$A38,'Planning_zones'!$K$5:$K$154,"&lt;&gt;Annulé",'Planning_zones'!$G$5:$G$154,"&lt;="&amp;AA$4+6,'Planning_zones'!$H$5:$H$154,"&gt;="&amp;AA$4),0))</f>
        <v/>
      </c>
      <c r="AB38" s="13">
        <f>IF(OR($A38="",AB$4=""),"",IFERROR(COUNTIFS('Planning_zones'!$B$5:$B$154,$A38,'Planning_zones'!$K$5:$K$154,"&lt;&gt;Annulé",'Planning_zones'!$G$5:$G$154,"&lt;="&amp;AB$4+6,'Planning_zones'!$H$5:$H$154,"&gt;="&amp;AB$4),0))</f>
        <v/>
      </c>
      <c r="AC38" s="13">
        <f>IF(OR($A38="",AC$4=""),"",IFERROR(COUNTIFS('Planning_zones'!$B$5:$B$154,$A38,'Planning_zones'!$K$5:$K$154,"&lt;&gt;Annulé",'Planning_zones'!$G$5:$G$154,"&lt;="&amp;AC$4+6,'Planning_zones'!$H$5:$H$154,"&gt;="&amp;AC$4),0))</f>
        <v/>
      </c>
      <c r="AD38" s="13">
        <f>IF(OR($A38="",AD$4=""),"",IFERROR(COUNTIFS('Planning_zones'!$B$5:$B$154,$A38,'Planning_zones'!$K$5:$K$154,"&lt;&gt;Annulé",'Planning_zones'!$G$5:$G$154,"&lt;="&amp;AD$4+6,'Planning_zones'!$H$5:$H$154,"&gt;="&amp;AD$4),0))</f>
        <v/>
      </c>
      <c r="AE38" s="13">
        <f>IF(OR($A38="",AE$4=""),"",IFERROR(COUNTIFS('Planning_zones'!$B$5:$B$154,$A38,'Planning_zones'!$K$5:$K$154,"&lt;&gt;Annulé",'Planning_zones'!$G$5:$G$154,"&lt;="&amp;AE$4+6,'Planning_zones'!$H$5:$H$154,"&gt;="&amp;AE$4),0))</f>
        <v/>
      </c>
      <c r="AF38" s="13">
        <f>IF(OR($A38="",AF$4=""),"",IFERROR(COUNTIFS('Planning_zones'!$B$5:$B$154,$A38,'Planning_zones'!$K$5:$K$154,"&lt;&gt;Annulé",'Planning_zones'!$G$5:$G$154,"&lt;="&amp;AF$4+6,'Planning_zones'!$H$5:$H$154,"&gt;="&amp;AF$4),0))</f>
        <v/>
      </c>
      <c r="AG38" s="13">
        <f>IF(OR($A38="",AG$4=""),"",IFERROR(COUNTIFS('Planning_zones'!$B$5:$B$154,$A38,'Planning_zones'!$K$5:$K$154,"&lt;&gt;Annulé",'Planning_zones'!$G$5:$G$154,"&lt;="&amp;AG$4+6,'Planning_zones'!$H$5:$H$154,"&gt;="&amp;AG$4),0))</f>
        <v/>
      </c>
      <c r="AH38" s="13">
        <f>IF(OR($A38="",AH$4=""),"",IFERROR(COUNTIFS('Planning_zones'!$B$5:$B$154,$A38,'Planning_zones'!$K$5:$K$154,"&lt;&gt;Annulé",'Planning_zones'!$G$5:$G$154,"&lt;="&amp;AH$4+6,'Planning_zones'!$H$5:$H$154,"&gt;="&amp;AH$4),0))</f>
        <v/>
      </c>
      <c r="AI38" s="13">
        <f>IF(OR($A38="",AI$4=""),"",IFERROR(COUNTIFS('Planning_zones'!$B$5:$B$154,$A38,'Planning_zones'!$K$5:$K$154,"&lt;&gt;Annulé",'Planning_zones'!$G$5:$G$154,"&lt;="&amp;AI$4+6,'Planning_zones'!$H$5:$H$154,"&gt;="&amp;AI$4),0))</f>
        <v/>
      </c>
      <c r="AJ38" s="13">
        <f>IF(OR($A38="",AJ$4=""),"",IFERROR(COUNTIFS('Planning_zones'!$B$5:$B$154,$A38,'Planning_zones'!$K$5:$K$154,"&lt;&gt;Annulé",'Planning_zones'!$G$5:$G$154,"&lt;="&amp;AJ$4+6,'Planning_zones'!$H$5:$H$154,"&gt;="&amp;AJ$4),0))</f>
        <v/>
      </c>
      <c r="AK38" s="13">
        <f>IF(OR($A38="",AK$4=""),"",IFERROR(COUNTIFS('Planning_zones'!$B$5:$B$154,$A38,'Planning_zones'!$K$5:$K$154,"&lt;&gt;Annulé",'Planning_zones'!$G$5:$G$154,"&lt;="&amp;AK$4+6,'Planning_zones'!$H$5:$H$154,"&gt;="&amp;AK$4),0))</f>
        <v/>
      </c>
      <c r="AL38" s="13">
        <f>IF(OR($A38="",AL$4=""),"",IFERROR(COUNTIFS('Planning_zones'!$B$5:$B$154,$A38,'Planning_zones'!$K$5:$K$154,"&lt;&gt;Annulé",'Planning_zones'!$G$5:$G$154,"&lt;="&amp;AL$4+6,'Planning_zones'!$H$5:$H$154,"&gt;="&amp;AL$4),0))</f>
        <v/>
      </c>
      <c r="AM38" s="13">
        <f>IF(OR($A38="",AM$4=""),"",IFERROR(COUNTIFS('Planning_zones'!$B$5:$B$154,$A38,'Planning_zones'!$K$5:$K$154,"&lt;&gt;Annulé",'Planning_zones'!$G$5:$G$154,"&lt;="&amp;AM$4+6,'Planning_zones'!$H$5:$H$154,"&gt;="&amp;AM$4),0))</f>
        <v/>
      </c>
      <c r="AN38" s="13">
        <f>IF(OR($A38="",AN$4=""),"",IFERROR(COUNTIFS('Planning_zones'!$B$5:$B$154,$A38,'Planning_zones'!$K$5:$K$154,"&lt;&gt;Annulé",'Planning_zones'!$G$5:$G$154,"&lt;="&amp;AN$4+6,'Planning_zones'!$H$5:$H$154,"&gt;="&amp;AN$4),0))</f>
        <v/>
      </c>
      <c r="AO38" s="13">
        <f>IF(OR($A38="",AO$4=""),"",IFERROR(COUNTIFS('Planning_zones'!$B$5:$B$154,$A38,'Planning_zones'!$K$5:$K$154,"&lt;&gt;Annulé",'Planning_zones'!$G$5:$G$154,"&lt;="&amp;AO$4+6,'Planning_zones'!$H$5:$H$154,"&gt;="&amp;AO$4),0))</f>
        <v/>
      </c>
      <c r="AP38" s="13">
        <f>IF(OR($A38="",AP$4=""),"",IFERROR(COUNTIFS('Planning_zones'!$B$5:$B$154,$A38,'Planning_zones'!$K$5:$K$154,"&lt;&gt;Annulé",'Planning_zones'!$G$5:$G$154,"&lt;="&amp;AP$4+6,'Planning_zones'!$H$5:$H$154,"&gt;="&amp;AP$4),0))</f>
        <v/>
      </c>
      <c r="AQ38" s="13">
        <f>IF(OR($A38="",AQ$4=""),"",IFERROR(COUNTIFS('Planning_zones'!$B$5:$B$154,$A38,'Planning_zones'!$K$5:$K$154,"&lt;&gt;Annulé",'Planning_zones'!$G$5:$G$154,"&lt;="&amp;AQ$4+6,'Planning_zones'!$H$5:$H$154,"&gt;="&amp;AQ$4),0))</f>
        <v/>
      </c>
      <c r="AR38" s="13">
        <f>IF(OR($A38="",AR$4=""),"",IFERROR(COUNTIFS('Planning_zones'!$B$5:$B$154,$A38,'Planning_zones'!$K$5:$K$154,"&lt;&gt;Annulé",'Planning_zones'!$G$5:$G$154,"&lt;="&amp;AR$4+6,'Planning_zones'!$H$5:$H$154,"&gt;="&amp;AR$4),0))</f>
        <v/>
      </c>
      <c r="AS38" s="13">
        <f>IF(OR($A38="",AS$4=""),"",IFERROR(COUNTIFS('Planning_zones'!$B$5:$B$154,$A38,'Planning_zones'!$K$5:$K$154,"&lt;&gt;Annulé",'Planning_zones'!$G$5:$G$154,"&lt;="&amp;AS$4+6,'Planning_zones'!$H$5:$H$154,"&gt;="&amp;AS$4),0))</f>
        <v/>
      </c>
      <c r="AT38" s="13">
        <f>IF(OR($A38="",AT$4=""),"",IFERROR(COUNTIFS('Planning_zones'!$B$5:$B$154,$A38,'Planning_zones'!$K$5:$K$154,"&lt;&gt;Annulé",'Planning_zones'!$G$5:$G$154,"&lt;="&amp;AT$4+6,'Planning_zones'!$H$5:$H$154,"&gt;="&amp;AT$4),0))</f>
        <v/>
      </c>
      <c r="AU38" s="13">
        <f>IF(OR($A38="",AU$4=""),"",IFERROR(COUNTIFS('Planning_zones'!$B$5:$B$154,$A38,'Planning_zones'!$K$5:$K$154,"&lt;&gt;Annulé",'Planning_zones'!$G$5:$G$154,"&lt;="&amp;AU$4+6,'Planning_zones'!$H$5:$H$154,"&gt;="&amp;AU$4),0))</f>
        <v/>
      </c>
      <c r="AV38" s="13">
        <f>IF(OR($A38="",AV$4=""),"",IFERROR(COUNTIFS('Planning_zones'!$B$5:$B$154,$A38,'Planning_zones'!$K$5:$K$154,"&lt;&gt;Annulé",'Planning_zones'!$G$5:$G$154,"&lt;="&amp;AV$4+6,'Planning_zones'!$H$5:$H$154,"&gt;="&amp;AV$4),0))</f>
        <v/>
      </c>
      <c r="AW38" s="13">
        <f>IF(OR($A38="",AW$4=""),"",IFERROR(COUNTIFS('Planning_zones'!$B$5:$B$154,$A38,'Planning_zones'!$K$5:$K$154,"&lt;&gt;Annulé",'Planning_zones'!$G$5:$G$154,"&lt;="&amp;AW$4+6,'Planning_zones'!$H$5:$H$154,"&gt;="&amp;AW$4),0))</f>
        <v/>
      </c>
      <c r="AX38" s="13">
        <f>IF(OR($A38="",AX$4=""),"",IFERROR(COUNTIFS('Planning_zones'!$B$5:$B$154,$A38,'Planning_zones'!$K$5:$K$154,"&lt;&gt;Annulé",'Planning_zones'!$G$5:$G$154,"&lt;="&amp;AX$4+6,'Planning_zones'!$H$5:$H$154,"&gt;="&amp;AX$4),0))</f>
        <v/>
      </c>
      <c r="AY38" s="13">
        <f>IF(OR($A38="",AY$4=""),"",IFERROR(COUNTIFS('Planning_zones'!$B$5:$B$154,$A38,'Planning_zones'!$K$5:$K$154,"&lt;&gt;Annulé",'Planning_zones'!$G$5:$G$154,"&lt;="&amp;AY$4+6,'Planning_zones'!$H$5:$H$154,"&gt;="&amp;AY$4),0))</f>
        <v/>
      </c>
      <c r="AZ38" s="13">
        <f>IF(OR($A38="",AZ$4=""),"",IFERROR(COUNTIFS('Planning_zones'!$B$5:$B$154,$A38,'Planning_zones'!$K$5:$K$154,"&lt;&gt;Annulé",'Planning_zones'!$G$5:$G$154,"&lt;="&amp;AZ$4+6,'Planning_zones'!$H$5:$H$154,"&gt;="&amp;AZ$4),0))</f>
        <v/>
      </c>
      <c r="BA38" s="13">
        <f>IF(OR($A38="",BA$4=""),"",IFERROR(COUNTIFS('Planning_zones'!$B$5:$B$154,$A38,'Planning_zones'!$K$5:$K$154,"&lt;&gt;Annulé",'Planning_zones'!$G$5:$G$154,"&lt;="&amp;BA$4+6,'Planning_zones'!$H$5:$H$154,"&gt;="&amp;BA$4),0))</f>
        <v/>
      </c>
    </row>
    <row r="39" ht="21" customHeight="1">
      <c r="A39" s="27">
        <f>IFERROR(INDEX('Paramètres'!$A$8:$A$107,MATCH(SMALL('Paramètres'!$C$8:$C$107,35),'Paramètres'!$C$8:$C$107,0)),"")</f>
        <v/>
      </c>
      <c r="B39" s="13">
        <f>IF(OR($A39="",B$4=""),"",IFERROR(COUNTIFS('Planning_zones'!$B$5:$B$154,$A39,'Planning_zones'!$K$5:$K$154,"&lt;&gt;Annulé",'Planning_zones'!$G$5:$G$154,"&lt;="&amp;B$4+6,'Planning_zones'!$H$5:$H$154,"&gt;="&amp;B$4),0))</f>
        <v/>
      </c>
      <c r="C39" s="13">
        <f>IF(OR($A39="",C$4=""),"",IFERROR(COUNTIFS('Planning_zones'!$B$5:$B$154,$A39,'Planning_zones'!$K$5:$K$154,"&lt;&gt;Annulé",'Planning_zones'!$G$5:$G$154,"&lt;="&amp;C$4+6,'Planning_zones'!$H$5:$H$154,"&gt;="&amp;C$4),0))</f>
        <v/>
      </c>
      <c r="D39" s="13">
        <f>IF(OR($A39="",D$4=""),"",IFERROR(COUNTIFS('Planning_zones'!$B$5:$B$154,$A39,'Planning_zones'!$K$5:$K$154,"&lt;&gt;Annulé",'Planning_zones'!$G$5:$G$154,"&lt;="&amp;D$4+6,'Planning_zones'!$H$5:$H$154,"&gt;="&amp;D$4),0))</f>
        <v/>
      </c>
      <c r="E39" s="13">
        <f>IF(OR($A39="",E$4=""),"",IFERROR(COUNTIFS('Planning_zones'!$B$5:$B$154,$A39,'Planning_zones'!$K$5:$K$154,"&lt;&gt;Annulé",'Planning_zones'!$G$5:$G$154,"&lt;="&amp;E$4+6,'Planning_zones'!$H$5:$H$154,"&gt;="&amp;E$4),0))</f>
        <v/>
      </c>
      <c r="F39" s="13">
        <f>IF(OR($A39="",F$4=""),"",IFERROR(COUNTIFS('Planning_zones'!$B$5:$B$154,$A39,'Planning_zones'!$K$5:$K$154,"&lt;&gt;Annulé",'Planning_zones'!$G$5:$G$154,"&lt;="&amp;F$4+6,'Planning_zones'!$H$5:$H$154,"&gt;="&amp;F$4),0))</f>
        <v/>
      </c>
      <c r="G39" s="13">
        <f>IF(OR($A39="",G$4=""),"",IFERROR(COUNTIFS('Planning_zones'!$B$5:$B$154,$A39,'Planning_zones'!$K$5:$K$154,"&lt;&gt;Annulé",'Planning_zones'!$G$5:$G$154,"&lt;="&amp;G$4+6,'Planning_zones'!$H$5:$H$154,"&gt;="&amp;G$4),0))</f>
        <v/>
      </c>
      <c r="H39" s="13">
        <f>IF(OR($A39="",H$4=""),"",IFERROR(COUNTIFS('Planning_zones'!$B$5:$B$154,$A39,'Planning_zones'!$K$5:$K$154,"&lt;&gt;Annulé",'Planning_zones'!$G$5:$G$154,"&lt;="&amp;H$4+6,'Planning_zones'!$H$5:$H$154,"&gt;="&amp;H$4),0))</f>
        <v/>
      </c>
      <c r="I39" s="13">
        <f>IF(OR($A39="",I$4=""),"",IFERROR(COUNTIFS('Planning_zones'!$B$5:$B$154,$A39,'Planning_zones'!$K$5:$K$154,"&lt;&gt;Annulé",'Planning_zones'!$G$5:$G$154,"&lt;="&amp;I$4+6,'Planning_zones'!$H$5:$H$154,"&gt;="&amp;I$4),0))</f>
        <v/>
      </c>
      <c r="J39" s="13">
        <f>IF(OR($A39="",J$4=""),"",IFERROR(COUNTIFS('Planning_zones'!$B$5:$B$154,$A39,'Planning_zones'!$K$5:$K$154,"&lt;&gt;Annulé",'Planning_zones'!$G$5:$G$154,"&lt;="&amp;J$4+6,'Planning_zones'!$H$5:$H$154,"&gt;="&amp;J$4),0))</f>
        <v/>
      </c>
      <c r="K39" s="13">
        <f>IF(OR($A39="",K$4=""),"",IFERROR(COUNTIFS('Planning_zones'!$B$5:$B$154,$A39,'Planning_zones'!$K$5:$K$154,"&lt;&gt;Annulé",'Planning_zones'!$G$5:$G$154,"&lt;="&amp;K$4+6,'Planning_zones'!$H$5:$H$154,"&gt;="&amp;K$4),0))</f>
        <v/>
      </c>
      <c r="L39" s="13">
        <f>IF(OR($A39="",L$4=""),"",IFERROR(COUNTIFS('Planning_zones'!$B$5:$B$154,$A39,'Planning_zones'!$K$5:$K$154,"&lt;&gt;Annulé",'Planning_zones'!$G$5:$G$154,"&lt;="&amp;L$4+6,'Planning_zones'!$H$5:$H$154,"&gt;="&amp;L$4),0))</f>
        <v/>
      </c>
      <c r="M39" s="13">
        <f>IF(OR($A39="",M$4=""),"",IFERROR(COUNTIFS('Planning_zones'!$B$5:$B$154,$A39,'Planning_zones'!$K$5:$K$154,"&lt;&gt;Annulé",'Planning_zones'!$G$5:$G$154,"&lt;="&amp;M$4+6,'Planning_zones'!$H$5:$H$154,"&gt;="&amp;M$4),0))</f>
        <v/>
      </c>
      <c r="N39" s="13">
        <f>IF(OR($A39="",N$4=""),"",IFERROR(COUNTIFS('Planning_zones'!$B$5:$B$154,$A39,'Planning_zones'!$K$5:$K$154,"&lt;&gt;Annulé",'Planning_zones'!$G$5:$G$154,"&lt;="&amp;N$4+6,'Planning_zones'!$H$5:$H$154,"&gt;="&amp;N$4),0))</f>
        <v/>
      </c>
      <c r="O39" s="13">
        <f>IF(OR($A39="",O$4=""),"",IFERROR(COUNTIFS('Planning_zones'!$B$5:$B$154,$A39,'Planning_zones'!$K$5:$K$154,"&lt;&gt;Annulé",'Planning_zones'!$G$5:$G$154,"&lt;="&amp;O$4+6,'Planning_zones'!$H$5:$H$154,"&gt;="&amp;O$4),0))</f>
        <v/>
      </c>
      <c r="P39" s="13">
        <f>IF(OR($A39="",P$4=""),"",IFERROR(COUNTIFS('Planning_zones'!$B$5:$B$154,$A39,'Planning_zones'!$K$5:$K$154,"&lt;&gt;Annulé",'Planning_zones'!$G$5:$G$154,"&lt;="&amp;P$4+6,'Planning_zones'!$H$5:$H$154,"&gt;="&amp;P$4),0))</f>
        <v/>
      </c>
      <c r="Q39" s="13">
        <f>IF(OR($A39="",Q$4=""),"",IFERROR(COUNTIFS('Planning_zones'!$B$5:$B$154,$A39,'Planning_zones'!$K$5:$K$154,"&lt;&gt;Annulé",'Planning_zones'!$G$5:$G$154,"&lt;="&amp;Q$4+6,'Planning_zones'!$H$5:$H$154,"&gt;="&amp;Q$4),0))</f>
        <v/>
      </c>
      <c r="R39" s="13">
        <f>IF(OR($A39="",R$4=""),"",IFERROR(COUNTIFS('Planning_zones'!$B$5:$B$154,$A39,'Planning_zones'!$K$5:$K$154,"&lt;&gt;Annulé",'Planning_zones'!$G$5:$G$154,"&lt;="&amp;R$4+6,'Planning_zones'!$H$5:$H$154,"&gt;="&amp;R$4),0))</f>
        <v/>
      </c>
      <c r="S39" s="13">
        <f>IF(OR($A39="",S$4=""),"",IFERROR(COUNTIFS('Planning_zones'!$B$5:$B$154,$A39,'Planning_zones'!$K$5:$K$154,"&lt;&gt;Annulé",'Planning_zones'!$G$5:$G$154,"&lt;="&amp;S$4+6,'Planning_zones'!$H$5:$H$154,"&gt;="&amp;S$4),0))</f>
        <v/>
      </c>
      <c r="T39" s="13">
        <f>IF(OR($A39="",T$4=""),"",IFERROR(COUNTIFS('Planning_zones'!$B$5:$B$154,$A39,'Planning_zones'!$K$5:$K$154,"&lt;&gt;Annulé",'Planning_zones'!$G$5:$G$154,"&lt;="&amp;T$4+6,'Planning_zones'!$H$5:$H$154,"&gt;="&amp;T$4),0))</f>
        <v/>
      </c>
      <c r="U39" s="13">
        <f>IF(OR($A39="",U$4=""),"",IFERROR(COUNTIFS('Planning_zones'!$B$5:$B$154,$A39,'Planning_zones'!$K$5:$K$154,"&lt;&gt;Annulé",'Planning_zones'!$G$5:$G$154,"&lt;="&amp;U$4+6,'Planning_zones'!$H$5:$H$154,"&gt;="&amp;U$4),0))</f>
        <v/>
      </c>
      <c r="V39" s="13">
        <f>IF(OR($A39="",V$4=""),"",IFERROR(COUNTIFS('Planning_zones'!$B$5:$B$154,$A39,'Planning_zones'!$K$5:$K$154,"&lt;&gt;Annulé",'Planning_zones'!$G$5:$G$154,"&lt;="&amp;V$4+6,'Planning_zones'!$H$5:$H$154,"&gt;="&amp;V$4),0))</f>
        <v/>
      </c>
      <c r="W39" s="13">
        <f>IF(OR($A39="",W$4=""),"",IFERROR(COUNTIFS('Planning_zones'!$B$5:$B$154,$A39,'Planning_zones'!$K$5:$K$154,"&lt;&gt;Annulé",'Planning_zones'!$G$5:$G$154,"&lt;="&amp;W$4+6,'Planning_zones'!$H$5:$H$154,"&gt;="&amp;W$4),0))</f>
        <v/>
      </c>
      <c r="X39" s="13">
        <f>IF(OR($A39="",X$4=""),"",IFERROR(COUNTIFS('Planning_zones'!$B$5:$B$154,$A39,'Planning_zones'!$K$5:$K$154,"&lt;&gt;Annulé",'Planning_zones'!$G$5:$G$154,"&lt;="&amp;X$4+6,'Planning_zones'!$H$5:$H$154,"&gt;="&amp;X$4),0))</f>
        <v/>
      </c>
      <c r="Y39" s="13">
        <f>IF(OR($A39="",Y$4=""),"",IFERROR(COUNTIFS('Planning_zones'!$B$5:$B$154,$A39,'Planning_zones'!$K$5:$K$154,"&lt;&gt;Annulé",'Planning_zones'!$G$5:$G$154,"&lt;="&amp;Y$4+6,'Planning_zones'!$H$5:$H$154,"&gt;="&amp;Y$4),0))</f>
        <v/>
      </c>
      <c r="Z39" s="13">
        <f>IF(OR($A39="",Z$4=""),"",IFERROR(COUNTIFS('Planning_zones'!$B$5:$B$154,$A39,'Planning_zones'!$K$5:$K$154,"&lt;&gt;Annulé",'Planning_zones'!$G$5:$G$154,"&lt;="&amp;Z$4+6,'Planning_zones'!$H$5:$H$154,"&gt;="&amp;Z$4),0))</f>
        <v/>
      </c>
      <c r="AA39" s="13">
        <f>IF(OR($A39="",AA$4=""),"",IFERROR(COUNTIFS('Planning_zones'!$B$5:$B$154,$A39,'Planning_zones'!$K$5:$K$154,"&lt;&gt;Annulé",'Planning_zones'!$G$5:$G$154,"&lt;="&amp;AA$4+6,'Planning_zones'!$H$5:$H$154,"&gt;="&amp;AA$4),0))</f>
        <v/>
      </c>
      <c r="AB39" s="13">
        <f>IF(OR($A39="",AB$4=""),"",IFERROR(COUNTIFS('Planning_zones'!$B$5:$B$154,$A39,'Planning_zones'!$K$5:$K$154,"&lt;&gt;Annulé",'Planning_zones'!$G$5:$G$154,"&lt;="&amp;AB$4+6,'Planning_zones'!$H$5:$H$154,"&gt;="&amp;AB$4),0))</f>
        <v/>
      </c>
      <c r="AC39" s="13">
        <f>IF(OR($A39="",AC$4=""),"",IFERROR(COUNTIFS('Planning_zones'!$B$5:$B$154,$A39,'Planning_zones'!$K$5:$K$154,"&lt;&gt;Annulé",'Planning_zones'!$G$5:$G$154,"&lt;="&amp;AC$4+6,'Planning_zones'!$H$5:$H$154,"&gt;="&amp;AC$4),0))</f>
        <v/>
      </c>
      <c r="AD39" s="13">
        <f>IF(OR($A39="",AD$4=""),"",IFERROR(COUNTIFS('Planning_zones'!$B$5:$B$154,$A39,'Planning_zones'!$K$5:$K$154,"&lt;&gt;Annulé",'Planning_zones'!$G$5:$G$154,"&lt;="&amp;AD$4+6,'Planning_zones'!$H$5:$H$154,"&gt;="&amp;AD$4),0))</f>
        <v/>
      </c>
      <c r="AE39" s="13">
        <f>IF(OR($A39="",AE$4=""),"",IFERROR(COUNTIFS('Planning_zones'!$B$5:$B$154,$A39,'Planning_zones'!$K$5:$K$154,"&lt;&gt;Annulé",'Planning_zones'!$G$5:$G$154,"&lt;="&amp;AE$4+6,'Planning_zones'!$H$5:$H$154,"&gt;="&amp;AE$4),0))</f>
        <v/>
      </c>
      <c r="AF39" s="13">
        <f>IF(OR($A39="",AF$4=""),"",IFERROR(COUNTIFS('Planning_zones'!$B$5:$B$154,$A39,'Planning_zones'!$K$5:$K$154,"&lt;&gt;Annulé",'Planning_zones'!$G$5:$G$154,"&lt;="&amp;AF$4+6,'Planning_zones'!$H$5:$H$154,"&gt;="&amp;AF$4),0))</f>
        <v/>
      </c>
      <c r="AG39" s="13">
        <f>IF(OR($A39="",AG$4=""),"",IFERROR(COUNTIFS('Planning_zones'!$B$5:$B$154,$A39,'Planning_zones'!$K$5:$K$154,"&lt;&gt;Annulé",'Planning_zones'!$G$5:$G$154,"&lt;="&amp;AG$4+6,'Planning_zones'!$H$5:$H$154,"&gt;="&amp;AG$4),0))</f>
        <v/>
      </c>
      <c r="AH39" s="13">
        <f>IF(OR($A39="",AH$4=""),"",IFERROR(COUNTIFS('Planning_zones'!$B$5:$B$154,$A39,'Planning_zones'!$K$5:$K$154,"&lt;&gt;Annulé",'Planning_zones'!$G$5:$G$154,"&lt;="&amp;AH$4+6,'Planning_zones'!$H$5:$H$154,"&gt;="&amp;AH$4),0))</f>
        <v/>
      </c>
      <c r="AI39" s="13">
        <f>IF(OR($A39="",AI$4=""),"",IFERROR(COUNTIFS('Planning_zones'!$B$5:$B$154,$A39,'Planning_zones'!$K$5:$K$154,"&lt;&gt;Annulé",'Planning_zones'!$G$5:$G$154,"&lt;="&amp;AI$4+6,'Planning_zones'!$H$5:$H$154,"&gt;="&amp;AI$4),0))</f>
        <v/>
      </c>
      <c r="AJ39" s="13">
        <f>IF(OR($A39="",AJ$4=""),"",IFERROR(COUNTIFS('Planning_zones'!$B$5:$B$154,$A39,'Planning_zones'!$K$5:$K$154,"&lt;&gt;Annulé",'Planning_zones'!$G$5:$G$154,"&lt;="&amp;AJ$4+6,'Planning_zones'!$H$5:$H$154,"&gt;="&amp;AJ$4),0))</f>
        <v/>
      </c>
      <c r="AK39" s="13">
        <f>IF(OR($A39="",AK$4=""),"",IFERROR(COUNTIFS('Planning_zones'!$B$5:$B$154,$A39,'Planning_zones'!$K$5:$K$154,"&lt;&gt;Annulé",'Planning_zones'!$G$5:$G$154,"&lt;="&amp;AK$4+6,'Planning_zones'!$H$5:$H$154,"&gt;="&amp;AK$4),0))</f>
        <v/>
      </c>
      <c r="AL39" s="13">
        <f>IF(OR($A39="",AL$4=""),"",IFERROR(COUNTIFS('Planning_zones'!$B$5:$B$154,$A39,'Planning_zones'!$K$5:$K$154,"&lt;&gt;Annulé",'Planning_zones'!$G$5:$G$154,"&lt;="&amp;AL$4+6,'Planning_zones'!$H$5:$H$154,"&gt;="&amp;AL$4),0))</f>
        <v/>
      </c>
      <c r="AM39" s="13">
        <f>IF(OR($A39="",AM$4=""),"",IFERROR(COUNTIFS('Planning_zones'!$B$5:$B$154,$A39,'Planning_zones'!$K$5:$K$154,"&lt;&gt;Annulé",'Planning_zones'!$G$5:$G$154,"&lt;="&amp;AM$4+6,'Planning_zones'!$H$5:$H$154,"&gt;="&amp;AM$4),0))</f>
        <v/>
      </c>
      <c r="AN39" s="13">
        <f>IF(OR($A39="",AN$4=""),"",IFERROR(COUNTIFS('Planning_zones'!$B$5:$B$154,$A39,'Planning_zones'!$K$5:$K$154,"&lt;&gt;Annulé",'Planning_zones'!$G$5:$G$154,"&lt;="&amp;AN$4+6,'Planning_zones'!$H$5:$H$154,"&gt;="&amp;AN$4),0))</f>
        <v/>
      </c>
      <c r="AO39" s="13">
        <f>IF(OR($A39="",AO$4=""),"",IFERROR(COUNTIFS('Planning_zones'!$B$5:$B$154,$A39,'Planning_zones'!$K$5:$K$154,"&lt;&gt;Annulé",'Planning_zones'!$G$5:$G$154,"&lt;="&amp;AO$4+6,'Planning_zones'!$H$5:$H$154,"&gt;="&amp;AO$4),0))</f>
        <v/>
      </c>
      <c r="AP39" s="13">
        <f>IF(OR($A39="",AP$4=""),"",IFERROR(COUNTIFS('Planning_zones'!$B$5:$B$154,$A39,'Planning_zones'!$K$5:$K$154,"&lt;&gt;Annulé",'Planning_zones'!$G$5:$G$154,"&lt;="&amp;AP$4+6,'Planning_zones'!$H$5:$H$154,"&gt;="&amp;AP$4),0))</f>
        <v/>
      </c>
      <c r="AQ39" s="13">
        <f>IF(OR($A39="",AQ$4=""),"",IFERROR(COUNTIFS('Planning_zones'!$B$5:$B$154,$A39,'Planning_zones'!$K$5:$K$154,"&lt;&gt;Annulé",'Planning_zones'!$G$5:$G$154,"&lt;="&amp;AQ$4+6,'Planning_zones'!$H$5:$H$154,"&gt;="&amp;AQ$4),0))</f>
        <v/>
      </c>
      <c r="AR39" s="13">
        <f>IF(OR($A39="",AR$4=""),"",IFERROR(COUNTIFS('Planning_zones'!$B$5:$B$154,$A39,'Planning_zones'!$K$5:$K$154,"&lt;&gt;Annulé",'Planning_zones'!$G$5:$G$154,"&lt;="&amp;AR$4+6,'Planning_zones'!$H$5:$H$154,"&gt;="&amp;AR$4),0))</f>
        <v/>
      </c>
      <c r="AS39" s="13">
        <f>IF(OR($A39="",AS$4=""),"",IFERROR(COUNTIFS('Planning_zones'!$B$5:$B$154,$A39,'Planning_zones'!$K$5:$K$154,"&lt;&gt;Annulé",'Planning_zones'!$G$5:$G$154,"&lt;="&amp;AS$4+6,'Planning_zones'!$H$5:$H$154,"&gt;="&amp;AS$4),0))</f>
        <v/>
      </c>
      <c r="AT39" s="13">
        <f>IF(OR($A39="",AT$4=""),"",IFERROR(COUNTIFS('Planning_zones'!$B$5:$B$154,$A39,'Planning_zones'!$K$5:$K$154,"&lt;&gt;Annulé",'Planning_zones'!$G$5:$G$154,"&lt;="&amp;AT$4+6,'Planning_zones'!$H$5:$H$154,"&gt;="&amp;AT$4),0))</f>
        <v/>
      </c>
      <c r="AU39" s="13">
        <f>IF(OR($A39="",AU$4=""),"",IFERROR(COUNTIFS('Planning_zones'!$B$5:$B$154,$A39,'Planning_zones'!$K$5:$K$154,"&lt;&gt;Annulé",'Planning_zones'!$G$5:$G$154,"&lt;="&amp;AU$4+6,'Planning_zones'!$H$5:$H$154,"&gt;="&amp;AU$4),0))</f>
        <v/>
      </c>
      <c r="AV39" s="13">
        <f>IF(OR($A39="",AV$4=""),"",IFERROR(COUNTIFS('Planning_zones'!$B$5:$B$154,$A39,'Planning_zones'!$K$5:$K$154,"&lt;&gt;Annulé",'Planning_zones'!$G$5:$G$154,"&lt;="&amp;AV$4+6,'Planning_zones'!$H$5:$H$154,"&gt;="&amp;AV$4),0))</f>
        <v/>
      </c>
      <c r="AW39" s="13">
        <f>IF(OR($A39="",AW$4=""),"",IFERROR(COUNTIFS('Planning_zones'!$B$5:$B$154,$A39,'Planning_zones'!$K$5:$K$154,"&lt;&gt;Annulé",'Planning_zones'!$G$5:$G$154,"&lt;="&amp;AW$4+6,'Planning_zones'!$H$5:$H$154,"&gt;="&amp;AW$4),0))</f>
        <v/>
      </c>
      <c r="AX39" s="13">
        <f>IF(OR($A39="",AX$4=""),"",IFERROR(COUNTIFS('Planning_zones'!$B$5:$B$154,$A39,'Planning_zones'!$K$5:$K$154,"&lt;&gt;Annulé",'Planning_zones'!$G$5:$G$154,"&lt;="&amp;AX$4+6,'Planning_zones'!$H$5:$H$154,"&gt;="&amp;AX$4),0))</f>
        <v/>
      </c>
      <c r="AY39" s="13">
        <f>IF(OR($A39="",AY$4=""),"",IFERROR(COUNTIFS('Planning_zones'!$B$5:$B$154,$A39,'Planning_zones'!$K$5:$K$154,"&lt;&gt;Annulé",'Planning_zones'!$G$5:$G$154,"&lt;="&amp;AY$4+6,'Planning_zones'!$H$5:$H$154,"&gt;="&amp;AY$4),0))</f>
        <v/>
      </c>
      <c r="AZ39" s="13">
        <f>IF(OR($A39="",AZ$4=""),"",IFERROR(COUNTIFS('Planning_zones'!$B$5:$B$154,$A39,'Planning_zones'!$K$5:$K$154,"&lt;&gt;Annulé",'Planning_zones'!$G$5:$G$154,"&lt;="&amp;AZ$4+6,'Planning_zones'!$H$5:$H$154,"&gt;="&amp;AZ$4),0))</f>
        <v/>
      </c>
      <c r="BA39" s="13">
        <f>IF(OR($A39="",BA$4=""),"",IFERROR(COUNTIFS('Planning_zones'!$B$5:$B$154,$A39,'Planning_zones'!$K$5:$K$154,"&lt;&gt;Annulé",'Planning_zones'!$G$5:$G$154,"&lt;="&amp;BA$4+6,'Planning_zones'!$H$5:$H$154,"&gt;="&amp;BA$4),0))</f>
        <v/>
      </c>
    </row>
    <row r="40" ht="21" customHeight="1">
      <c r="A40" s="28">
        <f>IFERROR(INDEX('Paramètres'!$A$8:$A$107,MATCH(SMALL('Paramètres'!$C$8:$C$107,36),'Paramètres'!$C$8:$C$107,0)),"")</f>
        <v/>
      </c>
      <c r="B40" s="13">
        <f>IF(OR($A40="",B$4=""),"",IFERROR(COUNTIFS('Planning_zones'!$B$5:$B$154,$A40,'Planning_zones'!$K$5:$K$154,"&lt;&gt;Annulé",'Planning_zones'!$G$5:$G$154,"&lt;="&amp;B$4+6,'Planning_zones'!$H$5:$H$154,"&gt;="&amp;B$4),0))</f>
        <v/>
      </c>
      <c r="C40" s="13">
        <f>IF(OR($A40="",C$4=""),"",IFERROR(COUNTIFS('Planning_zones'!$B$5:$B$154,$A40,'Planning_zones'!$K$5:$K$154,"&lt;&gt;Annulé",'Planning_zones'!$G$5:$G$154,"&lt;="&amp;C$4+6,'Planning_zones'!$H$5:$H$154,"&gt;="&amp;C$4),0))</f>
        <v/>
      </c>
      <c r="D40" s="13">
        <f>IF(OR($A40="",D$4=""),"",IFERROR(COUNTIFS('Planning_zones'!$B$5:$B$154,$A40,'Planning_zones'!$K$5:$K$154,"&lt;&gt;Annulé",'Planning_zones'!$G$5:$G$154,"&lt;="&amp;D$4+6,'Planning_zones'!$H$5:$H$154,"&gt;="&amp;D$4),0))</f>
        <v/>
      </c>
      <c r="E40" s="13">
        <f>IF(OR($A40="",E$4=""),"",IFERROR(COUNTIFS('Planning_zones'!$B$5:$B$154,$A40,'Planning_zones'!$K$5:$K$154,"&lt;&gt;Annulé",'Planning_zones'!$G$5:$G$154,"&lt;="&amp;E$4+6,'Planning_zones'!$H$5:$H$154,"&gt;="&amp;E$4),0))</f>
        <v/>
      </c>
      <c r="F40" s="13">
        <f>IF(OR($A40="",F$4=""),"",IFERROR(COUNTIFS('Planning_zones'!$B$5:$B$154,$A40,'Planning_zones'!$K$5:$K$154,"&lt;&gt;Annulé",'Planning_zones'!$G$5:$G$154,"&lt;="&amp;F$4+6,'Planning_zones'!$H$5:$H$154,"&gt;="&amp;F$4),0))</f>
        <v/>
      </c>
      <c r="G40" s="13">
        <f>IF(OR($A40="",G$4=""),"",IFERROR(COUNTIFS('Planning_zones'!$B$5:$B$154,$A40,'Planning_zones'!$K$5:$K$154,"&lt;&gt;Annulé",'Planning_zones'!$G$5:$G$154,"&lt;="&amp;G$4+6,'Planning_zones'!$H$5:$H$154,"&gt;="&amp;G$4),0))</f>
        <v/>
      </c>
      <c r="H40" s="13">
        <f>IF(OR($A40="",H$4=""),"",IFERROR(COUNTIFS('Planning_zones'!$B$5:$B$154,$A40,'Planning_zones'!$K$5:$K$154,"&lt;&gt;Annulé",'Planning_zones'!$G$5:$G$154,"&lt;="&amp;H$4+6,'Planning_zones'!$H$5:$H$154,"&gt;="&amp;H$4),0))</f>
        <v/>
      </c>
      <c r="I40" s="13">
        <f>IF(OR($A40="",I$4=""),"",IFERROR(COUNTIFS('Planning_zones'!$B$5:$B$154,$A40,'Planning_zones'!$K$5:$K$154,"&lt;&gt;Annulé",'Planning_zones'!$G$5:$G$154,"&lt;="&amp;I$4+6,'Planning_zones'!$H$5:$H$154,"&gt;="&amp;I$4),0))</f>
        <v/>
      </c>
      <c r="J40" s="13">
        <f>IF(OR($A40="",J$4=""),"",IFERROR(COUNTIFS('Planning_zones'!$B$5:$B$154,$A40,'Planning_zones'!$K$5:$K$154,"&lt;&gt;Annulé",'Planning_zones'!$G$5:$G$154,"&lt;="&amp;J$4+6,'Planning_zones'!$H$5:$H$154,"&gt;="&amp;J$4),0))</f>
        <v/>
      </c>
      <c r="K40" s="13">
        <f>IF(OR($A40="",K$4=""),"",IFERROR(COUNTIFS('Planning_zones'!$B$5:$B$154,$A40,'Planning_zones'!$K$5:$K$154,"&lt;&gt;Annulé",'Planning_zones'!$G$5:$G$154,"&lt;="&amp;K$4+6,'Planning_zones'!$H$5:$H$154,"&gt;="&amp;K$4),0))</f>
        <v/>
      </c>
      <c r="L40" s="13">
        <f>IF(OR($A40="",L$4=""),"",IFERROR(COUNTIFS('Planning_zones'!$B$5:$B$154,$A40,'Planning_zones'!$K$5:$K$154,"&lt;&gt;Annulé",'Planning_zones'!$G$5:$G$154,"&lt;="&amp;L$4+6,'Planning_zones'!$H$5:$H$154,"&gt;="&amp;L$4),0))</f>
        <v/>
      </c>
      <c r="M40" s="13">
        <f>IF(OR($A40="",M$4=""),"",IFERROR(COUNTIFS('Planning_zones'!$B$5:$B$154,$A40,'Planning_zones'!$K$5:$K$154,"&lt;&gt;Annulé",'Planning_zones'!$G$5:$G$154,"&lt;="&amp;M$4+6,'Planning_zones'!$H$5:$H$154,"&gt;="&amp;M$4),0))</f>
        <v/>
      </c>
      <c r="N40" s="13">
        <f>IF(OR($A40="",N$4=""),"",IFERROR(COUNTIFS('Planning_zones'!$B$5:$B$154,$A40,'Planning_zones'!$K$5:$K$154,"&lt;&gt;Annulé",'Planning_zones'!$G$5:$G$154,"&lt;="&amp;N$4+6,'Planning_zones'!$H$5:$H$154,"&gt;="&amp;N$4),0))</f>
        <v/>
      </c>
      <c r="O40" s="13">
        <f>IF(OR($A40="",O$4=""),"",IFERROR(COUNTIFS('Planning_zones'!$B$5:$B$154,$A40,'Planning_zones'!$K$5:$K$154,"&lt;&gt;Annulé",'Planning_zones'!$G$5:$G$154,"&lt;="&amp;O$4+6,'Planning_zones'!$H$5:$H$154,"&gt;="&amp;O$4),0))</f>
        <v/>
      </c>
      <c r="P40" s="13">
        <f>IF(OR($A40="",P$4=""),"",IFERROR(COUNTIFS('Planning_zones'!$B$5:$B$154,$A40,'Planning_zones'!$K$5:$K$154,"&lt;&gt;Annulé",'Planning_zones'!$G$5:$G$154,"&lt;="&amp;P$4+6,'Planning_zones'!$H$5:$H$154,"&gt;="&amp;P$4),0))</f>
        <v/>
      </c>
      <c r="Q40" s="13">
        <f>IF(OR($A40="",Q$4=""),"",IFERROR(COUNTIFS('Planning_zones'!$B$5:$B$154,$A40,'Planning_zones'!$K$5:$K$154,"&lt;&gt;Annulé",'Planning_zones'!$G$5:$G$154,"&lt;="&amp;Q$4+6,'Planning_zones'!$H$5:$H$154,"&gt;="&amp;Q$4),0))</f>
        <v/>
      </c>
      <c r="R40" s="13">
        <f>IF(OR($A40="",R$4=""),"",IFERROR(COUNTIFS('Planning_zones'!$B$5:$B$154,$A40,'Planning_zones'!$K$5:$K$154,"&lt;&gt;Annulé",'Planning_zones'!$G$5:$G$154,"&lt;="&amp;R$4+6,'Planning_zones'!$H$5:$H$154,"&gt;="&amp;R$4),0))</f>
        <v/>
      </c>
      <c r="S40" s="13">
        <f>IF(OR($A40="",S$4=""),"",IFERROR(COUNTIFS('Planning_zones'!$B$5:$B$154,$A40,'Planning_zones'!$K$5:$K$154,"&lt;&gt;Annulé",'Planning_zones'!$G$5:$G$154,"&lt;="&amp;S$4+6,'Planning_zones'!$H$5:$H$154,"&gt;="&amp;S$4),0))</f>
        <v/>
      </c>
      <c r="T40" s="13">
        <f>IF(OR($A40="",T$4=""),"",IFERROR(COUNTIFS('Planning_zones'!$B$5:$B$154,$A40,'Planning_zones'!$K$5:$K$154,"&lt;&gt;Annulé",'Planning_zones'!$G$5:$G$154,"&lt;="&amp;T$4+6,'Planning_zones'!$H$5:$H$154,"&gt;="&amp;T$4),0))</f>
        <v/>
      </c>
      <c r="U40" s="13">
        <f>IF(OR($A40="",U$4=""),"",IFERROR(COUNTIFS('Planning_zones'!$B$5:$B$154,$A40,'Planning_zones'!$K$5:$K$154,"&lt;&gt;Annulé",'Planning_zones'!$G$5:$G$154,"&lt;="&amp;U$4+6,'Planning_zones'!$H$5:$H$154,"&gt;="&amp;U$4),0))</f>
        <v/>
      </c>
      <c r="V40" s="13">
        <f>IF(OR($A40="",V$4=""),"",IFERROR(COUNTIFS('Planning_zones'!$B$5:$B$154,$A40,'Planning_zones'!$K$5:$K$154,"&lt;&gt;Annulé",'Planning_zones'!$G$5:$G$154,"&lt;="&amp;V$4+6,'Planning_zones'!$H$5:$H$154,"&gt;="&amp;V$4),0))</f>
        <v/>
      </c>
      <c r="W40" s="13">
        <f>IF(OR($A40="",W$4=""),"",IFERROR(COUNTIFS('Planning_zones'!$B$5:$B$154,$A40,'Planning_zones'!$K$5:$K$154,"&lt;&gt;Annulé",'Planning_zones'!$G$5:$G$154,"&lt;="&amp;W$4+6,'Planning_zones'!$H$5:$H$154,"&gt;="&amp;W$4),0))</f>
        <v/>
      </c>
      <c r="X40" s="13">
        <f>IF(OR($A40="",X$4=""),"",IFERROR(COUNTIFS('Planning_zones'!$B$5:$B$154,$A40,'Planning_zones'!$K$5:$K$154,"&lt;&gt;Annulé",'Planning_zones'!$G$5:$G$154,"&lt;="&amp;X$4+6,'Planning_zones'!$H$5:$H$154,"&gt;="&amp;X$4),0))</f>
        <v/>
      </c>
      <c r="Y40" s="13">
        <f>IF(OR($A40="",Y$4=""),"",IFERROR(COUNTIFS('Planning_zones'!$B$5:$B$154,$A40,'Planning_zones'!$K$5:$K$154,"&lt;&gt;Annulé",'Planning_zones'!$G$5:$G$154,"&lt;="&amp;Y$4+6,'Planning_zones'!$H$5:$H$154,"&gt;="&amp;Y$4),0))</f>
        <v/>
      </c>
      <c r="Z40" s="13">
        <f>IF(OR($A40="",Z$4=""),"",IFERROR(COUNTIFS('Planning_zones'!$B$5:$B$154,$A40,'Planning_zones'!$K$5:$K$154,"&lt;&gt;Annulé",'Planning_zones'!$G$5:$G$154,"&lt;="&amp;Z$4+6,'Planning_zones'!$H$5:$H$154,"&gt;="&amp;Z$4),0))</f>
        <v/>
      </c>
      <c r="AA40" s="13">
        <f>IF(OR($A40="",AA$4=""),"",IFERROR(COUNTIFS('Planning_zones'!$B$5:$B$154,$A40,'Planning_zones'!$K$5:$K$154,"&lt;&gt;Annulé",'Planning_zones'!$G$5:$G$154,"&lt;="&amp;AA$4+6,'Planning_zones'!$H$5:$H$154,"&gt;="&amp;AA$4),0))</f>
        <v/>
      </c>
      <c r="AB40" s="13">
        <f>IF(OR($A40="",AB$4=""),"",IFERROR(COUNTIFS('Planning_zones'!$B$5:$B$154,$A40,'Planning_zones'!$K$5:$K$154,"&lt;&gt;Annulé",'Planning_zones'!$G$5:$G$154,"&lt;="&amp;AB$4+6,'Planning_zones'!$H$5:$H$154,"&gt;="&amp;AB$4),0))</f>
        <v/>
      </c>
      <c r="AC40" s="13">
        <f>IF(OR($A40="",AC$4=""),"",IFERROR(COUNTIFS('Planning_zones'!$B$5:$B$154,$A40,'Planning_zones'!$K$5:$K$154,"&lt;&gt;Annulé",'Planning_zones'!$G$5:$G$154,"&lt;="&amp;AC$4+6,'Planning_zones'!$H$5:$H$154,"&gt;="&amp;AC$4),0))</f>
        <v/>
      </c>
      <c r="AD40" s="13">
        <f>IF(OR($A40="",AD$4=""),"",IFERROR(COUNTIFS('Planning_zones'!$B$5:$B$154,$A40,'Planning_zones'!$K$5:$K$154,"&lt;&gt;Annulé",'Planning_zones'!$G$5:$G$154,"&lt;="&amp;AD$4+6,'Planning_zones'!$H$5:$H$154,"&gt;="&amp;AD$4),0))</f>
        <v/>
      </c>
      <c r="AE40" s="13">
        <f>IF(OR($A40="",AE$4=""),"",IFERROR(COUNTIFS('Planning_zones'!$B$5:$B$154,$A40,'Planning_zones'!$K$5:$K$154,"&lt;&gt;Annulé",'Planning_zones'!$G$5:$G$154,"&lt;="&amp;AE$4+6,'Planning_zones'!$H$5:$H$154,"&gt;="&amp;AE$4),0))</f>
        <v/>
      </c>
      <c r="AF40" s="13">
        <f>IF(OR($A40="",AF$4=""),"",IFERROR(COUNTIFS('Planning_zones'!$B$5:$B$154,$A40,'Planning_zones'!$K$5:$K$154,"&lt;&gt;Annulé",'Planning_zones'!$G$5:$G$154,"&lt;="&amp;AF$4+6,'Planning_zones'!$H$5:$H$154,"&gt;="&amp;AF$4),0))</f>
        <v/>
      </c>
      <c r="AG40" s="13">
        <f>IF(OR($A40="",AG$4=""),"",IFERROR(COUNTIFS('Planning_zones'!$B$5:$B$154,$A40,'Planning_zones'!$K$5:$K$154,"&lt;&gt;Annulé",'Planning_zones'!$G$5:$G$154,"&lt;="&amp;AG$4+6,'Planning_zones'!$H$5:$H$154,"&gt;="&amp;AG$4),0))</f>
        <v/>
      </c>
      <c r="AH40" s="13">
        <f>IF(OR($A40="",AH$4=""),"",IFERROR(COUNTIFS('Planning_zones'!$B$5:$B$154,$A40,'Planning_zones'!$K$5:$K$154,"&lt;&gt;Annulé",'Planning_zones'!$G$5:$G$154,"&lt;="&amp;AH$4+6,'Planning_zones'!$H$5:$H$154,"&gt;="&amp;AH$4),0))</f>
        <v/>
      </c>
      <c r="AI40" s="13">
        <f>IF(OR($A40="",AI$4=""),"",IFERROR(COUNTIFS('Planning_zones'!$B$5:$B$154,$A40,'Planning_zones'!$K$5:$K$154,"&lt;&gt;Annulé",'Planning_zones'!$G$5:$G$154,"&lt;="&amp;AI$4+6,'Planning_zones'!$H$5:$H$154,"&gt;="&amp;AI$4),0))</f>
        <v/>
      </c>
      <c r="AJ40" s="13">
        <f>IF(OR($A40="",AJ$4=""),"",IFERROR(COUNTIFS('Planning_zones'!$B$5:$B$154,$A40,'Planning_zones'!$K$5:$K$154,"&lt;&gt;Annulé",'Planning_zones'!$G$5:$G$154,"&lt;="&amp;AJ$4+6,'Planning_zones'!$H$5:$H$154,"&gt;="&amp;AJ$4),0))</f>
        <v/>
      </c>
      <c r="AK40" s="13">
        <f>IF(OR($A40="",AK$4=""),"",IFERROR(COUNTIFS('Planning_zones'!$B$5:$B$154,$A40,'Planning_zones'!$K$5:$K$154,"&lt;&gt;Annulé",'Planning_zones'!$G$5:$G$154,"&lt;="&amp;AK$4+6,'Planning_zones'!$H$5:$H$154,"&gt;="&amp;AK$4),0))</f>
        <v/>
      </c>
      <c r="AL40" s="13">
        <f>IF(OR($A40="",AL$4=""),"",IFERROR(COUNTIFS('Planning_zones'!$B$5:$B$154,$A40,'Planning_zones'!$K$5:$K$154,"&lt;&gt;Annulé",'Planning_zones'!$G$5:$G$154,"&lt;="&amp;AL$4+6,'Planning_zones'!$H$5:$H$154,"&gt;="&amp;AL$4),0))</f>
        <v/>
      </c>
      <c r="AM40" s="13">
        <f>IF(OR($A40="",AM$4=""),"",IFERROR(COUNTIFS('Planning_zones'!$B$5:$B$154,$A40,'Planning_zones'!$K$5:$K$154,"&lt;&gt;Annulé",'Planning_zones'!$G$5:$G$154,"&lt;="&amp;AM$4+6,'Planning_zones'!$H$5:$H$154,"&gt;="&amp;AM$4),0))</f>
        <v/>
      </c>
      <c r="AN40" s="13">
        <f>IF(OR($A40="",AN$4=""),"",IFERROR(COUNTIFS('Planning_zones'!$B$5:$B$154,$A40,'Planning_zones'!$K$5:$K$154,"&lt;&gt;Annulé",'Planning_zones'!$G$5:$G$154,"&lt;="&amp;AN$4+6,'Planning_zones'!$H$5:$H$154,"&gt;="&amp;AN$4),0))</f>
        <v/>
      </c>
      <c r="AO40" s="13">
        <f>IF(OR($A40="",AO$4=""),"",IFERROR(COUNTIFS('Planning_zones'!$B$5:$B$154,$A40,'Planning_zones'!$K$5:$K$154,"&lt;&gt;Annulé",'Planning_zones'!$G$5:$G$154,"&lt;="&amp;AO$4+6,'Planning_zones'!$H$5:$H$154,"&gt;="&amp;AO$4),0))</f>
        <v/>
      </c>
      <c r="AP40" s="13">
        <f>IF(OR($A40="",AP$4=""),"",IFERROR(COUNTIFS('Planning_zones'!$B$5:$B$154,$A40,'Planning_zones'!$K$5:$K$154,"&lt;&gt;Annulé",'Planning_zones'!$G$5:$G$154,"&lt;="&amp;AP$4+6,'Planning_zones'!$H$5:$H$154,"&gt;="&amp;AP$4),0))</f>
        <v/>
      </c>
      <c r="AQ40" s="13">
        <f>IF(OR($A40="",AQ$4=""),"",IFERROR(COUNTIFS('Planning_zones'!$B$5:$B$154,$A40,'Planning_zones'!$K$5:$K$154,"&lt;&gt;Annulé",'Planning_zones'!$G$5:$G$154,"&lt;="&amp;AQ$4+6,'Planning_zones'!$H$5:$H$154,"&gt;="&amp;AQ$4),0))</f>
        <v/>
      </c>
      <c r="AR40" s="13">
        <f>IF(OR($A40="",AR$4=""),"",IFERROR(COUNTIFS('Planning_zones'!$B$5:$B$154,$A40,'Planning_zones'!$K$5:$K$154,"&lt;&gt;Annulé",'Planning_zones'!$G$5:$G$154,"&lt;="&amp;AR$4+6,'Planning_zones'!$H$5:$H$154,"&gt;="&amp;AR$4),0))</f>
        <v/>
      </c>
      <c r="AS40" s="13">
        <f>IF(OR($A40="",AS$4=""),"",IFERROR(COUNTIFS('Planning_zones'!$B$5:$B$154,$A40,'Planning_zones'!$K$5:$K$154,"&lt;&gt;Annulé",'Planning_zones'!$G$5:$G$154,"&lt;="&amp;AS$4+6,'Planning_zones'!$H$5:$H$154,"&gt;="&amp;AS$4),0))</f>
        <v/>
      </c>
      <c r="AT40" s="13">
        <f>IF(OR($A40="",AT$4=""),"",IFERROR(COUNTIFS('Planning_zones'!$B$5:$B$154,$A40,'Planning_zones'!$K$5:$K$154,"&lt;&gt;Annulé",'Planning_zones'!$G$5:$G$154,"&lt;="&amp;AT$4+6,'Planning_zones'!$H$5:$H$154,"&gt;="&amp;AT$4),0))</f>
        <v/>
      </c>
      <c r="AU40" s="13">
        <f>IF(OR($A40="",AU$4=""),"",IFERROR(COUNTIFS('Planning_zones'!$B$5:$B$154,$A40,'Planning_zones'!$K$5:$K$154,"&lt;&gt;Annulé",'Planning_zones'!$G$5:$G$154,"&lt;="&amp;AU$4+6,'Planning_zones'!$H$5:$H$154,"&gt;="&amp;AU$4),0))</f>
        <v/>
      </c>
      <c r="AV40" s="13">
        <f>IF(OR($A40="",AV$4=""),"",IFERROR(COUNTIFS('Planning_zones'!$B$5:$B$154,$A40,'Planning_zones'!$K$5:$K$154,"&lt;&gt;Annulé",'Planning_zones'!$G$5:$G$154,"&lt;="&amp;AV$4+6,'Planning_zones'!$H$5:$H$154,"&gt;="&amp;AV$4),0))</f>
        <v/>
      </c>
      <c r="AW40" s="13">
        <f>IF(OR($A40="",AW$4=""),"",IFERROR(COUNTIFS('Planning_zones'!$B$5:$B$154,$A40,'Planning_zones'!$K$5:$K$154,"&lt;&gt;Annulé",'Planning_zones'!$G$5:$G$154,"&lt;="&amp;AW$4+6,'Planning_zones'!$H$5:$H$154,"&gt;="&amp;AW$4),0))</f>
        <v/>
      </c>
      <c r="AX40" s="13">
        <f>IF(OR($A40="",AX$4=""),"",IFERROR(COUNTIFS('Planning_zones'!$B$5:$B$154,$A40,'Planning_zones'!$K$5:$K$154,"&lt;&gt;Annulé",'Planning_zones'!$G$5:$G$154,"&lt;="&amp;AX$4+6,'Planning_zones'!$H$5:$H$154,"&gt;="&amp;AX$4),0))</f>
        <v/>
      </c>
      <c r="AY40" s="13">
        <f>IF(OR($A40="",AY$4=""),"",IFERROR(COUNTIFS('Planning_zones'!$B$5:$B$154,$A40,'Planning_zones'!$K$5:$K$154,"&lt;&gt;Annulé",'Planning_zones'!$G$5:$G$154,"&lt;="&amp;AY$4+6,'Planning_zones'!$H$5:$H$154,"&gt;="&amp;AY$4),0))</f>
        <v/>
      </c>
      <c r="AZ40" s="13">
        <f>IF(OR($A40="",AZ$4=""),"",IFERROR(COUNTIFS('Planning_zones'!$B$5:$B$154,$A40,'Planning_zones'!$K$5:$K$154,"&lt;&gt;Annulé",'Planning_zones'!$G$5:$G$154,"&lt;="&amp;AZ$4+6,'Planning_zones'!$H$5:$H$154,"&gt;="&amp;AZ$4),0))</f>
        <v/>
      </c>
      <c r="BA40" s="13">
        <f>IF(OR($A40="",BA$4=""),"",IFERROR(COUNTIFS('Planning_zones'!$B$5:$B$154,$A40,'Planning_zones'!$K$5:$K$154,"&lt;&gt;Annulé",'Planning_zones'!$G$5:$G$154,"&lt;="&amp;BA$4+6,'Planning_zones'!$H$5:$H$154,"&gt;="&amp;BA$4),0))</f>
        <v/>
      </c>
    </row>
    <row r="41" ht="21" customHeight="1">
      <c r="A41" s="27">
        <f>IFERROR(INDEX('Paramètres'!$A$8:$A$107,MATCH(SMALL('Paramètres'!$C$8:$C$107,37),'Paramètres'!$C$8:$C$107,0)),"")</f>
        <v/>
      </c>
      <c r="B41" s="13">
        <f>IF(OR($A41="",B$4=""),"",IFERROR(COUNTIFS('Planning_zones'!$B$5:$B$154,$A41,'Planning_zones'!$K$5:$K$154,"&lt;&gt;Annulé",'Planning_zones'!$G$5:$G$154,"&lt;="&amp;B$4+6,'Planning_zones'!$H$5:$H$154,"&gt;="&amp;B$4),0))</f>
        <v/>
      </c>
      <c r="C41" s="13">
        <f>IF(OR($A41="",C$4=""),"",IFERROR(COUNTIFS('Planning_zones'!$B$5:$B$154,$A41,'Planning_zones'!$K$5:$K$154,"&lt;&gt;Annulé",'Planning_zones'!$G$5:$G$154,"&lt;="&amp;C$4+6,'Planning_zones'!$H$5:$H$154,"&gt;="&amp;C$4),0))</f>
        <v/>
      </c>
      <c r="D41" s="13">
        <f>IF(OR($A41="",D$4=""),"",IFERROR(COUNTIFS('Planning_zones'!$B$5:$B$154,$A41,'Planning_zones'!$K$5:$K$154,"&lt;&gt;Annulé",'Planning_zones'!$G$5:$G$154,"&lt;="&amp;D$4+6,'Planning_zones'!$H$5:$H$154,"&gt;="&amp;D$4),0))</f>
        <v/>
      </c>
      <c r="E41" s="13">
        <f>IF(OR($A41="",E$4=""),"",IFERROR(COUNTIFS('Planning_zones'!$B$5:$B$154,$A41,'Planning_zones'!$K$5:$K$154,"&lt;&gt;Annulé",'Planning_zones'!$G$5:$G$154,"&lt;="&amp;E$4+6,'Planning_zones'!$H$5:$H$154,"&gt;="&amp;E$4),0))</f>
        <v/>
      </c>
      <c r="F41" s="13">
        <f>IF(OR($A41="",F$4=""),"",IFERROR(COUNTIFS('Planning_zones'!$B$5:$B$154,$A41,'Planning_zones'!$K$5:$K$154,"&lt;&gt;Annulé",'Planning_zones'!$G$5:$G$154,"&lt;="&amp;F$4+6,'Planning_zones'!$H$5:$H$154,"&gt;="&amp;F$4),0))</f>
        <v/>
      </c>
      <c r="G41" s="13">
        <f>IF(OR($A41="",G$4=""),"",IFERROR(COUNTIFS('Planning_zones'!$B$5:$B$154,$A41,'Planning_zones'!$K$5:$K$154,"&lt;&gt;Annulé",'Planning_zones'!$G$5:$G$154,"&lt;="&amp;G$4+6,'Planning_zones'!$H$5:$H$154,"&gt;="&amp;G$4),0))</f>
        <v/>
      </c>
      <c r="H41" s="13">
        <f>IF(OR($A41="",H$4=""),"",IFERROR(COUNTIFS('Planning_zones'!$B$5:$B$154,$A41,'Planning_zones'!$K$5:$K$154,"&lt;&gt;Annulé",'Planning_zones'!$G$5:$G$154,"&lt;="&amp;H$4+6,'Planning_zones'!$H$5:$H$154,"&gt;="&amp;H$4),0))</f>
        <v/>
      </c>
      <c r="I41" s="13">
        <f>IF(OR($A41="",I$4=""),"",IFERROR(COUNTIFS('Planning_zones'!$B$5:$B$154,$A41,'Planning_zones'!$K$5:$K$154,"&lt;&gt;Annulé",'Planning_zones'!$G$5:$G$154,"&lt;="&amp;I$4+6,'Planning_zones'!$H$5:$H$154,"&gt;="&amp;I$4),0))</f>
        <v/>
      </c>
      <c r="J41" s="13">
        <f>IF(OR($A41="",J$4=""),"",IFERROR(COUNTIFS('Planning_zones'!$B$5:$B$154,$A41,'Planning_zones'!$K$5:$K$154,"&lt;&gt;Annulé",'Planning_zones'!$G$5:$G$154,"&lt;="&amp;J$4+6,'Planning_zones'!$H$5:$H$154,"&gt;="&amp;J$4),0))</f>
        <v/>
      </c>
      <c r="K41" s="13">
        <f>IF(OR($A41="",K$4=""),"",IFERROR(COUNTIFS('Planning_zones'!$B$5:$B$154,$A41,'Planning_zones'!$K$5:$K$154,"&lt;&gt;Annulé",'Planning_zones'!$G$5:$G$154,"&lt;="&amp;K$4+6,'Planning_zones'!$H$5:$H$154,"&gt;="&amp;K$4),0))</f>
        <v/>
      </c>
      <c r="L41" s="13">
        <f>IF(OR($A41="",L$4=""),"",IFERROR(COUNTIFS('Planning_zones'!$B$5:$B$154,$A41,'Planning_zones'!$K$5:$K$154,"&lt;&gt;Annulé",'Planning_zones'!$G$5:$G$154,"&lt;="&amp;L$4+6,'Planning_zones'!$H$5:$H$154,"&gt;="&amp;L$4),0))</f>
        <v/>
      </c>
      <c r="M41" s="13">
        <f>IF(OR($A41="",M$4=""),"",IFERROR(COUNTIFS('Planning_zones'!$B$5:$B$154,$A41,'Planning_zones'!$K$5:$K$154,"&lt;&gt;Annulé",'Planning_zones'!$G$5:$G$154,"&lt;="&amp;M$4+6,'Planning_zones'!$H$5:$H$154,"&gt;="&amp;M$4),0))</f>
        <v/>
      </c>
      <c r="N41" s="13">
        <f>IF(OR($A41="",N$4=""),"",IFERROR(COUNTIFS('Planning_zones'!$B$5:$B$154,$A41,'Planning_zones'!$K$5:$K$154,"&lt;&gt;Annulé",'Planning_zones'!$G$5:$G$154,"&lt;="&amp;N$4+6,'Planning_zones'!$H$5:$H$154,"&gt;="&amp;N$4),0))</f>
        <v/>
      </c>
      <c r="O41" s="13">
        <f>IF(OR($A41="",O$4=""),"",IFERROR(COUNTIFS('Planning_zones'!$B$5:$B$154,$A41,'Planning_zones'!$K$5:$K$154,"&lt;&gt;Annulé",'Planning_zones'!$G$5:$G$154,"&lt;="&amp;O$4+6,'Planning_zones'!$H$5:$H$154,"&gt;="&amp;O$4),0))</f>
        <v/>
      </c>
      <c r="P41" s="13">
        <f>IF(OR($A41="",P$4=""),"",IFERROR(COUNTIFS('Planning_zones'!$B$5:$B$154,$A41,'Planning_zones'!$K$5:$K$154,"&lt;&gt;Annulé",'Planning_zones'!$G$5:$G$154,"&lt;="&amp;P$4+6,'Planning_zones'!$H$5:$H$154,"&gt;="&amp;P$4),0))</f>
        <v/>
      </c>
      <c r="Q41" s="13">
        <f>IF(OR($A41="",Q$4=""),"",IFERROR(COUNTIFS('Planning_zones'!$B$5:$B$154,$A41,'Planning_zones'!$K$5:$K$154,"&lt;&gt;Annulé",'Planning_zones'!$G$5:$G$154,"&lt;="&amp;Q$4+6,'Planning_zones'!$H$5:$H$154,"&gt;="&amp;Q$4),0))</f>
        <v/>
      </c>
      <c r="R41" s="13">
        <f>IF(OR($A41="",R$4=""),"",IFERROR(COUNTIFS('Planning_zones'!$B$5:$B$154,$A41,'Planning_zones'!$K$5:$K$154,"&lt;&gt;Annulé",'Planning_zones'!$G$5:$G$154,"&lt;="&amp;R$4+6,'Planning_zones'!$H$5:$H$154,"&gt;="&amp;R$4),0))</f>
        <v/>
      </c>
      <c r="S41" s="13">
        <f>IF(OR($A41="",S$4=""),"",IFERROR(COUNTIFS('Planning_zones'!$B$5:$B$154,$A41,'Planning_zones'!$K$5:$K$154,"&lt;&gt;Annulé",'Planning_zones'!$G$5:$G$154,"&lt;="&amp;S$4+6,'Planning_zones'!$H$5:$H$154,"&gt;="&amp;S$4),0))</f>
        <v/>
      </c>
      <c r="T41" s="13">
        <f>IF(OR($A41="",T$4=""),"",IFERROR(COUNTIFS('Planning_zones'!$B$5:$B$154,$A41,'Planning_zones'!$K$5:$K$154,"&lt;&gt;Annulé",'Planning_zones'!$G$5:$G$154,"&lt;="&amp;T$4+6,'Planning_zones'!$H$5:$H$154,"&gt;="&amp;T$4),0))</f>
        <v/>
      </c>
      <c r="U41" s="13">
        <f>IF(OR($A41="",U$4=""),"",IFERROR(COUNTIFS('Planning_zones'!$B$5:$B$154,$A41,'Planning_zones'!$K$5:$K$154,"&lt;&gt;Annulé",'Planning_zones'!$G$5:$G$154,"&lt;="&amp;U$4+6,'Planning_zones'!$H$5:$H$154,"&gt;="&amp;U$4),0))</f>
        <v/>
      </c>
      <c r="V41" s="13">
        <f>IF(OR($A41="",V$4=""),"",IFERROR(COUNTIFS('Planning_zones'!$B$5:$B$154,$A41,'Planning_zones'!$K$5:$K$154,"&lt;&gt;Annulé",'Planning_zones'!$G$5:$G$154,"&lt;="&amp;V$4+6,'Planning_zones'!$H$5:$H$154,"&gt;="&amp;V$4),0))</f>
        <v/>
      </c>
      <c r="W41" s="13">
        <f>IF(OR($A41="",W$4=""),"",IFERROR(COUNTIFS('Planning_zones'!$B$5:$B$154,$A41,'Planning_zones'!$K$5:$K$154,"&lt;&gt;Annulé",'Planning_zones'!$G$5:$G$154,"&lt;="&amp;W$4+6,'Planning_zones'!$H$5:$H$154,"&gt;="&amp;W$4),0))</f>
        <v/>
      </c>
      <c r="X41" s="13">
        <f>IF(OR($A41="",X$4=""),"",IFERROR(COUNTIFS('Planning_zones'!$B$5:$B$154,$A41,'Planning_zones'!$K$5:$K$154,"&lt;&gt;Annulé",'Planning_zones'!$G$5:$G$154,"&lt;="&amp;X$4+6,'Planning_zones'!$H$5:$H$154,"&gt;="&amp;X$4),0))</f>
        <v/>
      </c>
      <c r="Y41" s="13">
        <f>IF(OR($A41="",Y$4=""),"",IFERROR(COUNTIFS('Planning_zones'!$B$5:$B$154,$A41,'Planning_zones'!$K$5:$K$154,"&lt;&gt;Annulé",'Planning_zones'!$G$5:$G$154,"&lt;="&amp;Y$4+6,'Planning_zones'!$H$5:$H$154,"&gt;="&amp;Y$4),0))</f>
        <v/>
      </c>
      <c r="Z41" s="13">
        <f>IF(OR($A41="",Z$4=""),"",IFERROR(COUNTIFS('Planning_zones'!$B$5:$B$154,$A41,'Planning_zones'!$K$5:$K$154,"&lt;&gt;Annulé",'Planning_zones'!$G$5:$G$154,"&lt;="&amp;Z$4+6,'Planning_zones'!$H$5:$H$154,"&gt;="&amp;Z$4),0))</f>
        <v/>
      </c>
      <c r="AA41" s="13">
        <f>IF(OR($A41="",AA$4=""),"",IFERROR(COUNTIFS('Planning_zones'!$B$5:$B$154,$A41,'Planning_zones'!$K$5:$K$154,"&lt;&gt;Annulé",'Planning_zones'!$G$5:$G$154,"&lt;="&amp;AA$4+6,'Planning_zones'!$H$5:$H$154,"&gt;="&amp;AA$4),0))</f>
        <v/>
      </c>
      <c r="AB41" s="13">
        <f>IF(OR($A41="",AB$4=""),"",IFERROR(COUNTIFS('Planning_zones'!$B$5:$B$154,$A41,'Planning_zones'!$K$5:$K$154,"&lt;&gt;Annulé",'Planning_zones'!$G$5:$G$154,"&lt;="&amp;AB$4+6,'Planning_zones'!$H$5:$H$154,"&gt;="&amp;AB$4),0))</f>
        <v/>
      </c>
      <c r="AC41" s="13">
        <f>IF(OR($A41="",AC$4=""),"",IFERROR(COUNTIFS('Planning_zones'!$B$5:$B$154,$A41,'Planning_zones'!$K$5:$K$154,"&lt;&gt;Annulé",'Planning_zones'!$G$5:$G$154,"&lt;="&amp;AC$4+6,'Planning_zones'!$H$5:$H$154,"&gt;="&amp;AC$4),0))</f>
        <v/>
      </c>
      <c r="AD41" s="13">
        <f>IF(OR($A41="",AD$4=""),"",IFERROR(COUNTIFS('Planning_zones'!$B$5:$B$154,$A41,'Planning_zones'!$K$5:$K$154,"&lt;&gt;Annulé",'Planning_zones'!$G$5:$G$154,"&lt;="&amp;AD$4+6,'Planning_zones'!$H$5:$H$154,"&gt;="&amp;AD$4),0))</f>
        <v/>
      </c>
      <c r="AE41" s="13">
        <f>IF(OR($A41="",AE$4=""),"",IFERROR(COUNTIFS('Planning_zones'!$B$5:$B$154,$A41,'Planning_zones'!$K$5:$K$154,"&lt;&gt;Annulé",'Planning_zones'!$G$5:$G$154,"&lt;="&amp;AE$4+6,'Planning_zones'!$H$5:$H$154,"&gt;="&amp;AE$4),0))</f>
        <v/>
      </c>
      <c r="AF41" s="13">
        <f>IF(OR($A41="",AF$4=""),"",IFERROR(COUNTIFS('Planning_zones'!$B$5:$B$154,$A41,'Planning_zones'!$K$5:$K$154,"&lt;&gt;Annulé",'Planning_zones'!$G$5:$G$154,"&lt;="&amp;AF$4+6,'Planning_zones'!$H$5:$H$154,"&gt;="&amp;AF$4),0))</f>
        <v/>
      </c>
      <c r="AG41" s="13">
        <f>IF(OR($A41="",AG$4=""),"",IFERROR(COUNTIFS('Planning_zones'!$B$5:$B$154,$A41,'Planning_zones'!$K$5:$K$154,"&lt;&gt;Annulé",'Planning_zones'!$G$5:$G$154,"&lt;="&amp;AG$4+6,'Planning_zones'!$H$5:$H$154,"&gt;="&amp;AG$4),0))</f>
        <v/>
      </c>
      <c r="AH41" s="13">
        <f>IF(OR($A41="",AH$4=""),"",IFERROR(COUNTIFS('Planning_zones'!$B$5:$B$154,$A41,'Planning_zones'!$K$5:$K$154,"&lt;&gt;Annulé",'Planning_zones'!$G$5:$G$154,"&lt;="&amp;AH$4+6,'Planning_zones'!$H$5:$H$154,"&gt;="&amp;AH$4),0))</f>
        <v/>
      </c>
      <c r="AI41" s="13">
        <f>IF(OR($A41="",AI$4=""),"",IFERROR(COUNTIFS('Planning_zones'!$B$5:$B$154,$A41,'Planning_zones'!$K$5:$K$154,"&lt;&gt;Annulé",'Planning_zones'!$G$5:$G$154,"&lt;="&amp;AI$4+6,'Planning_zones'!$H$5:$H$154,"&gt;="&amp;AI$4),0))</f>
        <v/>
      </c>
      <c r="AJ41" s="13">
        <f>IF(OR($A41="",AJ$4=""),"",IFERROR(COUNTIFS('Planning_zones'!$B$5:$B$154,$A41,'Planning_zones'!$K$5:$K$154,"&lt;&gt;Annulé",'Planning_zones'!$G$5:$G$154,"&lt;="&amp;AJ$4+6,'Planning_zones'!$H$5:$H$154,"&gt;="&amp;AJ$4),0))</f>
        <v/>
      </c>
      <c r="AK41" s="13">
        <f>IF(OR($A41="",AK$4=""),"",IFERROR(COUNTIFS('Planning_zones'!$B$5:$B$154,$A41,'Planning_zones'!$K$5:$K$154,"&lt;&gt;Annulé",'Planning_zones'!$G$5:$G$154,"&lt;="&amp;AK$4+6,'Planning_zones'!$H$5:$H$154,"&gt;="&amp;AK$4),0))</f>
        <v/>
      </c>
      <c r="AL41" s="13">
        <f>IF(OR($A41="",AL$4=""),"",IFERROR(COUNTIFS('Planning_zones'!$B$5:$B$154,$A41,'Planning_zones'!$K$5:$K$154,"&lt;&gt;Annulé",'Planning_zones'!$G$5:$G$154,"&lt;="&amp;AL$4+6,'Planning_zones'!$H$5:$H$154,"&gt;="&amp;AL$4),0))</f>
        <v/>
      </c>
      <c r="AM41" s="13">
        <f>IF(OR($A41="",AM$4=""),"",IFERROR(COUNTIFS('Planning_zones'!$B$5:$B$154,$A41,'Planning_zones'!$K$5:$K$154,"&lt;&gt;Annulé",'Planning_zones'!$G$5:$G$154,"&lt;="&amp;AM$4+6,'Planning_zones'!$H$5:$H$154,"&gt;="&amp;AM$4),0))</f>
        <v/>
      </c>
      <c r="AN41" s="13">
        <f>IF(OR($A41="",AN$4=""),"",IFERROR(COUNTIFS('Planning_zones'!$B$5:$B$154,$A41,'Planning_zones'!$K$5:$K$154,"&lt;&gt;Annulé",'Planning_zones'!$G$5:$G$154,"&lt;="&amp;AN$4+6,'Planning_zones'!$H$5:$H$154,"&gt;="&amp;AN$4),0))</f>
        <v/>
      </c>
      <c r="AO41" s="13">
        <f>IF(OR($A41="",AO$4=""),"",IFERROR(COUNTIFS('Planning_zones'!$B$5:$B$154,$A41,'Planning_zones'!$K$5:$K$154,"&lt;&gt;Annulé",'Planning_zones'!$G$5:$G$154,"&lt;="&amp;AO$4+6,'Planning_zones'!$H$5:$H$154,"&gt;="&amp;AO$4),0))</f>
        <v/>
      </c>
      <c r="AP41" s="13">
        <f>IF(OR($A41="",AP$4=""),"",IFERROR(COUNTIFS('Planning_zones'!$B$5:$B$154,$A41,'Planning_zones'!$K$5:$K$154,"&lt;&gt;Annulé",'Planning_zones'!$G$5:$G$154,"&lt;="&amp;AP$4+6,'Planning_zones'!$H$5:$H$154,"&gt;="&amp;AP$4),0))</f>
        <v/>
      </c>
      <c r="AQ41" s="13">
        <f>IF(OR($A41="",AQ$4=""),"",IFERROR(COUNTIFS('Planning_zones'!$B$5:$B$154,$A41,'Planning_zones'!$K$5:$K$154,"&lt;&gt;Annulé",'Planning_zones'!$G$5:$G$154,"&lt;="&amp;AQ$4+6,'Planning_zones'!$H$5:$H$154,"&gt;="&amp;AQ$4),0))</f>
        <v/>
      </c>
      <c r="AR41" s="13">
        <f>IF(OR($A41="",AR$4=""),"",IFERROR(COUNTIFS('Planning_zones'!$B$5:$B$154,$A41,'Planning_zones'!$K$5:$K$154,"&lt;&gt;Annulé",'Planning_zones'!$G$5:$G$154,"&lt;="&amp;AR$4+6,'Planning_zones'!$H$5:$H$154,"&gt;="&amp;AR$4),0))</f>
        <v/>
      </c>
      <c r="AS41" s="13">
        <f>IF(OR($A41="",AS$4=""),"",IFERROR(COUNTIFS('Planning_zones'!$B$5:$B$154,$A41,'Planning_zones'!$K$5:$K$154,"&lt;&gt;Annulé",'Planning_zones'!$G$5:$G$154,"&lt;="&amp;AS$4+6,'Planning_zones'!$H$5:$H$154,"&gt;="&amp;AS$4),0))</f>
        <v/>
      </c>
      <c r="AT41" s="13">
        <f>IF(OR($A41="",AT$4=""),"",IFERROR(COUNTIFS('Planning_zones'!$B$5:$B$154,$A41,'Planning_zones'!$K$5:$K$154,"&lt;&gt;Annulé",'Planning_zones'!$G$5:$G$154,"&lt;="&amp;AT$4+6,'Planning_zones'!$H$5:$H$154,"&gt;="&amp;AT$4),0))</f>
        <v/>
      </c>
      <c r="AU41" s="13">
        <f>IF(OR($A41="",AU$4=""),"",IFERROR(COUNTIFS('Planning_zones'!$B$5:$B$154,$A41,'Planning_zones'!$K$5:$K$154,"&lt;&gt;Annulé",'Planning_zones'!$G$5:$G$154,"&lt;="&amp;AU$4+6,'Planning_zones'!$H$5:$H$154,"&gt;="&amp;AU$4),0))</f>
        <v/>
      </c>
      <c r="AV41" s="13">
        <f>IF(OR($A41="",AV$4=""),"",IFERROR(COUNTIFS('Planning_zones'!$B$5:$B$154,$A41,'Planning_zones'!$K$5:$K$154,"&lt;&gt;Annulé",'Planning_zones'!$G$5:$G$154,"&lt;="&amp;AV$4+6,'Planning_zones'!$H$5:$H$154,"&gt;="&amp;AV$4),0))</f>
        <v/>
      </c>
      <c r="AW41" s="13">
        <f>IF(OR($A41="",AW$4=""),"",IFERROR(COUNTIFS('Planning_zones'!$B$5:$B$154,$A41,'Planning_zones'!$K$5:$K$154,"&lt;&gt;Annulé",'Planning_zones'!$G$5:$G$154,"&lt;="&amp;AW$4+6,'Planning_zones'!$H$5:$H$154,"&gt;="&amp;AW$4),0))</f>
        <v/>
      </c>
      <c r="AX41" s="13">
        <f>IF(OR($A41="",AX$4=""),"",IFERROR(COUNTIFS('Planning_zones'!$B$5:$B$154,$A41,'Planning_zones'!$K$5:$K$154,"&lt;&gt;Annulé",'Planning_zones'!$G$5:$G$154,"&lt;="&amp;AX$4+6,'Planning_zones'!$H$5:$H$154,"&gt;="&amp;AX$4),0))</f>
        <v/>
      </c>
      <c r="AY41" s="13">
        <f>IF(OR($A41="",AY$4=""),"",IFERROR(COUNTIFS('Planning_zones'!$B$5:$B$154,$A41,'Planning_zones'!$K$5:$K$154,"&lt;&gt;Annulé",'Planning_zones'!$G$5:$G$154,"&lt;="&amp;AY$4+6,'Planning_zones'!$H$5:$H$154,"&gt;="&amp;AY$4),0))</f>
        <v/>
      </c>
      <c r="AZ41" s="13">
        <f>IF(OR($A41="",AZ$4=""),"",IFERROR(COUNTIFS('Planning_zones'!$B$5:$B$154,$A41,'Planning_zones'!$K$5:$K$154,"&lt;&gt;Annulé",'Planning_zones'!$G$5:$G$154,"&lt;="&amp;AZ$4+6,'Planning_zones'!$H$5:$H$154,"&gt;="&amp;AZ$4),0))</f>
        <v/>
      </c>
      <c r="BA41" s="13">
        <f>IF(OR($A41="",BA$4=""),"",IFERROR(COUNTIFS('Planning_zones'!$B$5:$B$154,$A41,'Planning_zones'!$K$5:$K$154,"&lt;&gt;Annulé",'Planning_zones'!$G$5:$G$154,"&lt;="&amp;BA$4+6,'Planning_zones'!$H$5:$H$154,"&gt;="&amp;BA$4),0))</f>
        <v/>
      </c>
    </row>
    <row r="42" ht="21" customHeight="1">
      <c r="A42" s="28">
        <f>IFERROR(INDEX('Paramètres'!$A$8:$A$107,MATCH(SMALL('Paramètres'!$C$8:$C$107,38),'Paramètres'!$C$8:$C$107,0)),"")</f>
        <v/>
      </c>
      <c r="B42" s="13">
        <f>IF(OR($A42="",B$4=""),"",IFERROR(COUNTIFS('Planning_zones'!$B$5:$B$154,$A42,'Planning_zones'!$K$5:$K$154,"&lt;&gt;Annulé",'Planning_zones'!$G$5:$G$154,"&lt;="&amp;B$4+6,'Planning_zones'!$H$5:$H$154,"&gt;="&amp;B$4),0))</f>
        <v/>
      </c>
      <c r="C42" s="13">
        <f>IF(OR($A42="",C$4=""),"",IFERROR(COUNTIFS('Planning_zones'!$B$5:$B$154,$A42,'Planning_zones'!$K$5:$K$154,"&lt;&gt;Annulé",'Planning_zones'!$G$5:$G$154,"&lt;="&amp;C$4+6,'Planning_zones'!$H$5:$H$154,"&gt;="&amp;C$4),0))</f>
        <v/>
      </c>
      <c r="D42" s="13">
        <f>IF(OR($A42="",D$4=""),"",IFERROR(COUNTIFS('Planning_zones'!$B$5:$B$154,$A42,'Planning_zones'!$K$5:$K$154,"&lt;&gt;Annulé",'Planning_zones'!$G$5:$G$154,"&lt;="&amp;D$4+6,'Planning_zones'!$H$5:$H$154,"&gt;="&amp;D$4),0))</f>
        <v/>
      </c>
      <c r="E42" s="13">
        <f>IF(OR($A42="",E$4=""),"",IFERROR(COUNTIFS('Planning_zones'!$B$5:$B$154,$A42,'Planning_zones'!$K$5:$K$154,"&lt;&gt;Annulé",'Planning_zones'!$G$5:$G$154,"&lt;="&amp;E$4+6,'Planning_zones'!$H$5:$H$154,"&gt;="&amp;E$4),0))</f>
        <v/>
      </c>
      <c r="F42" s="13">
        <f>IF(OR($A42="",F$4=""),"",IFERROR(COUNTIFS('Planning_zones'!$B$5:$B$154,$A42,'Planning_zones'!$K$5:$K$154,"&lt;&gt;Annulé",'Planning_zones'!$G$5:$G$154,"&lt;="&amp;F$4+6,'Planning_zones'!$H$5:$H$154,"&gt;="&amp;F$4),0))</f>
        <v/>
      </c>
      <c r="G42" s="13">
        <f>IF(OR($A42="",G$4=""),"",IFERROR(COUNTIFS('Planning_zones'!$B$5:$B$154,$A42,'Planning_zones'!$K$5:$K$154,"&lt;&gt;Annulé",'Planning_zones'!$G$5:$G$154,"&lt;="&amp;G$4+6,'Planning_zones'!$H$5:$H$154,"&gt;="&amp;G$4),0))</f>
        <v/>
      </c>
      <c r="H42" s="13">
        <f>IF(OR($A42="",H$4=""),"",IFERROR(COUNTIFS('Planning_zones'!$B$5:$B$154,$A42,'Planning_zones'!$K$5:$K$154,"&lt;&gt;Annulé",'Planning_zones'!$G$5:$G$154,"&lt;="&amp;H$4+6,'Planning_zones'!$H$5:$H$154,"&gt;="&amp;H$4),0))</f>
        <v/>
      </c>
      <c r="I42" s="13">
        <f>IF(OR($A42="",I$4=""),"",IFERROR(COUNTIFS('Planning_zones'!$B$5:$B$154,$A42,'Planning_zones'!$K$5:$K$154,"&lt;&gt;Annulé",'Planning_zones'!$G$5:$G$154,"&lt;="&amp;I$4+6,'Planning_zones'!$H$5:$H$154,"&gt;="&amp;I$4),0))</f>
        <v/>
      </c>
      <c r="J42" s="13">
        <f>IF(OR($A42="",J$4=""),"",IFERROR(COUNTIFS('Planning_zones'!$B$5:$B$154,$A42,'Planning_zones'!$K$5:$K$154,"&lt;&gt;Annulé",'Planning_zones'!$G$5:$G$154,"&lt;="&amp;J$4+6,'Planning_zones'!$H$5:$H$154,"&gt;="&amp;J$4),0))</f>
        <v/>
      </c>
      <c r="K42" s="13">
        <f>IF(OR($A42="",K$4=""),"",IFERROR(COUNTIFS('Planning_zones'!$B$5:$B$154,$A42,'Planning_zones'!$K$5:$K$154,"&lt;&gt;Annulé",'Planning_zones'!$G$5:$G$154,"&lt;="&amp;K$4+6,'Planning_zones'!$H$5:$H$154,"&gt;="&amp;K$4),0))</f>
        <v/>
      </c>
      <c r="L42" s="13">
        <f>IF(OR($A42="",L$4=""),"",IFERROR(COUNTIFS('Planning_zones'!$B$5:$B$154,$A42,'Planning_zones'!$K$5:$K$154,"&lt;&gt;Annulé",'Planning_zones'!$G$5:$G$154,"&lt;="&amp;L$4+6,'Planning_zones'!$H$5:$H$154,"&gt;="&amp;L$4),0))</f>
        <v/>
      </c>
      <c r="M42" s="13">
        <f>IF(OR($A42="",M$4=""),"",IFERROR(COUNTIFS('Planning_zones'!$B$5:$B$154,$A42,'Planning_zones'!$K$5:$K$154,"&lt;&gt;Annulé",'Planning_zones'!$G$5:$G$154,"&lt;="&amp;M$4+6,'Planning_zones'!$H$5:$H$154,"&gt;="&amp;M$4),0))</f>
        <v/>
      </c>
      <c r="N42" s="13">
        <f>IF(OR($A42="",N$4=""),"",IFERROR(COUNTIFS('Planning_zones'!$B$5:$B$154,$A42,'Planning_zones'!$K$5:$K$154,"&lt;&gt;Annulé",'Planning_zones'!$G$5:$G$154,"&lt;="&amp;N$4+6,'Planning_zones'!$H$5:$H$154,"&gt;="&amp;N$4),0))</f>
        <v/>
      </c>
      <c r="O42" s="13">
        <f>IF(OR($A42="",O$4=""),"",IFERROR(COUNTIFS('Planning_zones'!$B$5:$B$154,$A42,'Planning_zones'!$K$5:$K$154,"&lt;&gt;Annulé",'Planning_zones'!$G$5:$G$154,"&lt;="&amp;O$4+6,'Planning_zones'!$H$5:$H$154,"&gt;="&amp;O$4),0))</f>
        <v/>
      </c>
      <c r="P42" s="13">
        <f>IF(OR($A42="",P$4=""),"",IFERROR(COUNTIFS('Planning_zones'!$B$5:$B$154,$A42,'Planning_zones'!$K$5:$K$154,"&lt;&gt;Annulé",'Planning_zones'!$G$5:$G$154,"&lt;="&amp;P$4+6,'Planning_zones'!$H$5:$H$154,"&gt;="&amp;P$4),0))</f>
        <v/>
      </c>
      <c r="Q42" s="13">
        <f>IF(OR($A42="",Q$4=""),"",IFERROR(COUNTIFS('Planning_zones'!$B$5:$B$154,$A42,'Planning_zones'!$K$5:$K$154,"&lt;&gt;Annulé",'Planning_zones'!$G$5:$G$154,"&lt;="&amp;Q$4+6,'Planning_zones'!$H$5:$H$154,"&gt;="&amp;Q$4),0))</f>
        <v/>
      </c>
      <c r="R42" s="13">
        <f>IF(OR($A42="",R$4=""),"",IFERROR(COUNTIFS('Planning_zones'!$B$5:$B$154,$A42,'Planning_zones'!$K$5:$K$154,"&lt;&gt;Annulé",'Planning_zones'!$G$5:$G$154,"&lt;="&amp;R$4+6,'Planning_zones'!$H$5:$H$154,"&gt;="&amp;R$4),0))</f>
        <v/>
      </c>
      <c r="S42" s="13">
        <f>IF(OR($A42="",S$4=""),"",IFERROR(COUNTIFS('Planning_zones'!$B$5:$B$154,$A42,'Planning_zones'!$K$5:$K$154,"&lt;&gt;Annulé",'Planning_zones'!$G$5:$G$154,"&lt;="&amp;S$4+6,'Planning_zones'!$H$5:$H$154,"&gt;="&amp;S$4),0))</f>
        <v/>
      </c>
      <c r="T42" s="13">
        <f>IF(OR($A42="",T$4=""),"",IFERROR(COUNTIFS('Planning_zones'!$B$5:$B$154,$A42,'Planning_zones'!$K$5:$K$154,"&lt;&gt;Annulé",'Planning_zones'!$G$5:$G$154,"&lt;="&amp;T$4+6,'Planning_zones'!$H$5:$H$154,"&gt;="&amp;T$4),0))</f>
        <v/>
      </c>
      <c r="U42" s="13">
        <f>IF(OR($A42="",U$4=""),"",IFERROR(COUNTIFS('Planning_zones'!$B$5:$B$154,$A42,'Planning_zones'!$K$5:$K$154,"&lt;&gt;Annulé",'Planning_zones'!$G$5:$G$154,"&lt;="&amp;U$4+6,'Planning_zones'!$H$5:$H$154,"&gt;="&amp;U$4),0))</f>
        <v/>
      </c>
      <c r="V42" s="13">
        <f>IF(OR($A42="",V$4=""),"",IFERROR(COUNTIFS('Planning_zones'!$B$5:$B$154,$A42,'Planning_zones'!$K$5:$K$154,"&lt;&gt;Annulé",'Planning_zones'!$G$5:$G$154,"&lt;="&amp;V$4+6,'Planning_zones'!$H$5:$H$154,"&gt;="&amp;V$4),0))</f>
        <v/>
      </c>
      <c r="W42" s="13">
        <f>IF(OR($A42="",W$4=""),"",IFERROR(COUNTIFS('Planning_zones'!$B$5:$B$154,$A42,'Planning_zones'!$K$5:$K$154,"&lt;&gt;Annulé",'Planning_zones'!$G$5:$G$154,"&lt;="&amp;W$4+6,'Planning_zones'!$H$5:$H$154,"&gt;="&amp;W$4),0))</f>
        <v/>
      </c>
      <c r="X42" s="13">
        <f>IF(OR($A42="",X$4=""),"",IFERROR(COUNTIFS('Planning_zones'!$B$5:$B$154,$A42,'Planning_zones'!$K$5:$K$154,"&lt;&gt;Annulé",'Planning_zones'!$G$5:$G$154,"&lt;="&amp;X$4+6,'Planning_zones'!$H$5:$H$154,"&gt;="&amp;X$4),0))</f>
        <v/>
      </c>
      <c r="Y42" s="13">
        <f>IF(OR($A42="",Y$4=""),"",IFERROR(COUNTIFS('Planning_zones'!$B$5:$B$154,$A42,'Planning_zones'!$K$5:$K$154,"&lt;&gt;Annulé",'Planning_zones'!$G$5:$G$154,"&lt;="&amp;Y$4+6,'Planning_zones'!$H$5:$H$154,"&gt;="&amp;Y$4),0))</f>
        <v/>
      </c>
      <c r="Z42" s="13">
        <f>IF(OR($A42="",Z$4=""),"",IFERROR(COUNTIFS('Planning_zones'!$B$5:$B$154,$A42,'Planning_zones'!$K$5:$K$154,"&lt;&gt;Annulé",'Planning_zones'!$G$5:$G$154,"&lt;="&amp;Z$4+6,'Planning_zones'!$H$5:$H$154,"&gt;="&amp;Z$4),0))</f>
        <v/>
      </c>
      <c r="AA42" s="13">
        <f>IF(OR($A42="",AA$4=""),"",IFERROR(COUNTIFS('Planning_zones'!$B$5:$B$154,$A42,'Planning_zones'!$K$5:$K$154,"&lt;&gt;Annulé",'Planning_zones'!$G$5:$G$154,"&lt;="&amp;AA$4+6,'Planning_zones'!$H$5:$H$154,"&gt;="&amp;AA$4),0))</f>
        <v/>
      </c>
      <c r="AB42" s="13">
        <f>IF(OR($A42="",AB$4=""),"",IFERROR(COUNTIFS('Planning_zones'!$B$5:$B$154,$A42,'Planning_zones'!$K$5:$K$154,"&lt;&gt;Annulé",'Planning_zones'!$G$5:$G$154,"&lt;="&amp;AB$4+6,'Planning_zones'!$H$5:$H$154,"&gt;="&amp;AB$4),0))</f>
        <v/>
      </c>
      <c r="AC42" s="13">
        <f>IF(OR($A42="",AC$4=""),"",IFERROR(COUNTIFS('Planning_zones'!$B$5:$B$154,$A42,'Planning_zones'!$K$5:$K$154,"&lt;&gt;Annulé",'Planning_zones'!$G$5:$G$154,"&lt;="&amp;AC$4+6,'Planning_zones'!$H$5:$H$154,"&gt;="&amp;AC$4),0))</f>
        <v/>
      </c>
      <c r="AD42" s="13">
        <f>IF(OR($A42="",AD$4=""),"",IFERROR(COUNTIFS('Planning_zones'!$B$5:$B$154,$A42,'Planning_zones'!$K$5:$K$154,"&lt;&gt;Annulé",'Planning_zones'!$G$5:$G$154,"&lt;="&amp;AD$4+6,'Planning_zones'!$H$5:$H$154,"&gt;="&amp;AD$4),0))</f>
        <v/>
      </c>
      <c r="AE42" s="13">
        <f>IF(OR($A42="",AE$4=""),"",IFERROR(COUNTIFS('Planning_zones'!$B$5:$B$154,$A42,'Planning_zones'!$K$5:$K$154,"&lt;&gt;Annulé",'Planning_zones'!$G$5:$G$154,"&lt;="&amp;AE$4+6,'Planning_zones'!$H$5:$H$154,"&gt;="&amp;AE$4),0))</f>
        <v/>
      </c>
      <c r="AF42" s="13">
        <f>IF(OR($A42="",AF$4=""),"",IFERROR(COUNTIFS('Planning_zones'!$B$5:$B$154,$A42,'Planning_zones'!$K$5:$K$154,"&lt;&gt;Annulé",'Planning_zones'!$G$5:$G$154,"&lt;="&amp;AF$4+6,'Planning_zones'!$H$5:$H$154,"&gt;="&amp;AF$4),0))</f>
        <v/>
      </c>
      <c r="AG42" s="13">
        <f>IF(OR($A42="",AG$4=""),"",IFERROR(COUNTIFS('Planning_zones'!$B$5:$B$154,$A42,'Planning_zones'!$K$5:$K$154,"&lt;&gt;Annulé",'Planning_zones'!$G$5:$G$154,"&lt;="&amp;AG$4+6,'Planning_zones'!$H$5:$H$154,"&gt;="&amp;AG$4),0))</f>
        <v/>
      </c>
      <c r="AH42" s="13">
        <f>IF(OR($A42="",AH$4=""),"",IFERROR(COUNTIFS('Planning_zones'!$B$5:$B$154,$A42,'Planning_zones'!$K$5:$K$154,"&lt;&gt;Annulé",'Planning_zones'!$G$5:$G$154,"&lt;="&amp;AH$4+6,'Planning_zones'!$H$5:$H$154,"&gt;="&amp;AH$4),0))</f>
        <v/>
      </c>
      <c r="AI42" s="13">
        <f>IF(OR($A42="",AI$4=""),"",IFERROR(COUNTIFS('Planning_zones'!$B$5:$B$154,$A42,'Planning_zones'!$K$5:$K$154,"&lt;&gt;Annulé",'Planning_zones'!$G$5:$G$154,"&lt;="&amp;AI$4+6,'Planning_zones'!$H$5:$H$154,"&gt;="&amp;AI$4),0))</f>
        <v/>
      </c>
      <c r="AJ42" s="13">
        <f>IF(OR($A42="",AJ$4=""),"",IFERROR(COUNTIFS('Planning_zones'!$B$5:$B$154,$A42,'Planning_zones'!$K$5:$K$154,"&lt;&gt;Annulé",'Planning_zones'!$G$5:$G$154,"&lt;="&amp;AJ$4+6,'Planning_zones'!$H$5:$H$154,"&gt;="&amp;AJ$4),0))</f>
        <v/>
      </c>
      <c r="AK42" s="13">
        <f>IF(OR($A42="",AK$4=""),"",IFERROR(COUNTIFS('Planning_zones'!$B$5:$B$154,$A42,'Planning_zones'!$K$5:$K$154,"&lt;&gt;Annulé",'Planning_zones'!$G$5:$G$154,"&lt;="&amp;AK$4+6,'Planning_zones'!$H$5:$H$154,"&gt;="&amp;AK$4),0))</f>
        <v/>
      </c>
      <c r="AL42" s="13">
        <f>IF(OR($A42="",AL$4=""),"",IFERROR(COUNTIFS('Planning_zones'!$B$5:$B$154,$A42,'Planning_zones'!$K$5:$K$154,"&lt;&gt;Annulé",'Planning_zones'!$G$5:$G$154,"&lt;="&amp;AL$4+6,'Planning_zones'!$H$5:$H$154,"&gt;="&amp;AL$4),0))</f>
        <v/>
      </c>
      <c r="AM42" s="13">
        <f>IF(OR($A42="",AM$4=""),"",IFERROR(COUNTIFS('Planning_zones'!$B$5:$B$154,$A42,'Planning_zones'!$K$5:$K$154,"&lt;&gt;Annulé",'Planning_zones'!$G$5:$G$154,"&lt;="&amp;AM$4+6,'Planning_zones'!$H$5:$H$154,"&gt;="&amp;AM$4),0))</f>
        <v/>
      </c>
      <c r="AN42" s="13">
        <f>IF(OR($A42="",AN$4=""),"",IFERROR(COUNTIFS('Planning_zones'!$B$5:$B$154,$A42,'Planning_zones'!$K$5:$K$154,"&lt;&gt;Annulé",'Planning_zones'!$G$5:$G$154,"&lt;="&amp;AN$4+6,'Planning_zones'!$H$5:$H$154,"&gt;="&amp;AN$4),0))</f>
        <v/>
      </c>
      <c r="AO42" s="13">
        <f>IF(OR($A42="",AO$4=""),"",IFERROR(COUNTIFS('Planning_zones'!$B$5:$B$154,$A42,'Planning_zones'!$K$5:$K$154,"&lt;&gt;Annulé",'Planning_zones'!$G$5:$G$154,"&lt;="&amp;AO$4+6,'Planning_zones'!$H$5:$H$154,"&gt;="&amp;AO$4),0))</f>
        <v/>
      </c>
      <c r="AP42" s="13">
        <f>IF(OR($A42="",AP$4=""),"",IFERROR(COUNTIFS('Planning_zones'!$B$5:$B$154,$A42,'Planning_zones'!$K$5:$K$154,"&lt;&gt;Annulé",'Planning_zones'!$G$5:$G$154,"&lt;="&amp;AP$4+6,'Planning_zones'!$H$5:$H$154,"&gt;="&amp;AP$4),0))</f>
        <v/>
      </c>
      <c r="AQ42" s="13">
        <f>IF(OR($A42="",AQ$4=""),"",IFERROR(COUNTIFS('Planning_zones'!$B$5:$B$154,$A42,'Planning_zones'!$K$5:$K$154,"&lt;&gt;Annulé",'Planning_zones'!$G$5:$G$154,"&lt;="&amp;AQ$4+6,'Planning_zones'!$H$5:$H$154,"&gt;="&amp;AQ$4),0))</f>
        <v/>
      </c>
      <c r="AR42" s="13">
        <f>IF(OR($A42="",AR$4=""),"",IFERROR(COUNTIFS('Planning_zones'!$B$5:$B$154,$A42,'Planning_zones'!$K$5:$K$154,"&lt;&gt;Annulé",'Planning_zones'!$G$5:$G$154,"&lt;="&amp;AR$4+6,'Planning_zones'!$H$5:$H$154,"&gt;="&amp;AR$4),0))</f>
        <v/>
      </c>
      <c r="AS42" s="13">
        <f>IF(OR($A42="",AS$4=""),"",IFERROR(COUNTIFS('Planning_zones'!$B$5:$B$154,$A42,'Planning_zones'!$K$5:$K$154,"&lt;&gt;Annulé",'Planning_zones'!$G$5:$G$154,"&lt;="&amp;AS$4+6,'Planning_zones'!$H$5:$H$154,"&gt;="&amp;AS$4),0))</f>
        <v/>
      </c>
      <c r="AT42" s="13">
        <f>IF(OR($A42="",AT$4=""),"",IFERROR(COUNTIFS('Planning_zones'!$B$5:$B$154,$A42,'Planning_zones'!$K$5:$K$154,"&lt;&gt;Annulé",'Planning_zones'!$G$5:$G$154,"&lt;="&amp;AT$4+6,'Planning_zones'!$H$5:$H$154,"&gt;="&amp;AT$4),0))</f>
        <v/>
      </c>
      <c r="AU42" s="13">
        <f>IF(OR($A42="",AU$4=""),"",IFERROR(COUNTIFS('Planning_zones'!$B$5:$B$154,$A42,'Planning_zones'!$K$5:$K$154,"&lt;&gt;Annulé",'Planning_zones'!$G$5:$G$154,"&lt;="&amp;AU$4+6,'Planning_zones'!$H$5:$H$154,"&gt;="&amp;AU$4),0))</f>
        <v/>
      </c>
      <c r="AV42" s="13">
        <f>IF(OR($A42="",AV$4=""),"",IFERROR(COUNTIFS('Planning_zones'!$B$5:$B$154,$A42,'Planning_zones'!$K$5:$K$154,"&lt;&gt;Annulé",'Planning_zones'!$G$5:$G$154,"&lt;="&amp;AV$4+6,'Planning_zones'!$H$5:$H$154,"&gt;="&amp;AV$4),0))</f>
        <v/>
      </c>
      <c r="AW42" s="13">
        <f>IF(OR($A42="",AW$4=""),"",IFERROR(COUNTIFS('Planning_zones'!$B$5:$B$154,$A42,'Planning_zones'!$K$5:$K$154,"&lt;&gt;Annulé",'Planning_zones'!$G$5:$G$154,"&lt;="&amp;AW$4+6,'Planning_zones'!$H$5:$H$154,"&gt;="&amp;AW$4),0))</f>
        <v/>
      </c>
      <c r="AX42" s="13">
        <f>IF(OR($A42="",AX$4=""),"",IFERROR(COUNTIFS('Planning_zones'!$B$5:$B$154,$A42,'Planning_zones'!$K$5:$K$154,"&lt;&gt;Annulé",'Planning_zones'!$G$5:$G$154,"&lt;="&amp;AX$4+6,'Planning_zones'!$H$5:$H$154,"&gt;="&amp;AX$4),0))</f>
        <v/>
      </c>
      <c r="AY42" s="13">
        <f>IF(OR($A42="",AY$4=""),"",IFERROR(COUNTIFS('Planning_zones'!$B$5:$B$154,$A42,'Planning_zones'!$K$5:$K$154,"&lt;&gt;Annulé",'Planning_zones'!$G$5:$G$154,"&lt;="&amp;AY$4+6,'Planning_zones'!$H$5:$H$154,"&gt;="&amp;AY$4),0))</f>
        <v/>
      </c>
      <c r="AZ42" s="13">
        <f>IF(OR($A42="",AZ$4=""),"",IFERROR(COUNTIFS('Planning_zones'!$B$5:$B$154,$A42,'Planning_zones'!$K$5:$K$154,"&lt;&gt;Annulé",'Planning_zones'!$G$5:$G$154,"&lt;="&amp;AZ$4+6,'Planning_zones'!$H$5:$H$154,"&gt;="&amp;AZ$4),0))</f>
        <v/>
      </c>
      <c r="BA42" s="13">
        <f>IF(OR($A42="",BA$4=""),"",IFERROR(COUNTIFS('Planning_zones'!$B$5:$B$154,$A42,'Planning_zones'!$K$5:$K$154,"&lt;&gt;Annulé",'Planning_zones'!$G$5:$G$154,"&lt;="&amp;BA$4+6,'Planning_zones'!$H$5:$H$154,"&gt;="&amp;BA$4),0))</f>
        <v/>
      </c>
    </row>
    <row r="43" ht="21" customHeight="1">
      <c r="A43" s="27">
        <f>IFERROR(INDEX('Paramètres'!$A$8:$A$107,MATCH(SMALL('Paramètres'!$C$8:$C$107,39),'Paramètres'!$C$8:$C$107,0)),"")</f>
        <v/>
      </c>
      <c r="B43" s="13">
        <f>IF(OR($A43="",B$4=""),"",IFERROR(COUNTIFS('Planning_zones'!$B$5:$B$154,$A43,'Planning_zones'!$K$5:$K$154,"&lt;&gt;Annulé",'Planning_zones'!$G$5:$G$154,"&lt;="&amp;B$4+6,'Planning_zones'!$H$5:$H$154,"&gt;="&amp;B$4),0))</f>
        <v/>
      </c>
      <c r="C43" s="13">
        <f>IF(OR($A43="",C$4=""),"",IFERROR(COUNTIFS('Planning_zones'!$B$5:$B$154,$A43,'Planning_zones'!$K$5:$K$154,"&lt;&gt;Annulé",'Planning_zones'!$G$5:$G$154,"&lt;="&amp;C$4+6,'Planning_zones'!$H$5:$H$154,"&gt;="&amp;C$4),0))</f>
        <v/>
      </c>
      <c r="D43" s="13">
        <f>IF(OR($A43="",D$4=""),"",IFERROR(COUNTIFS('Planning_zones'!$B$5:$B$154,$A43,'Planning_zones'!$K$5:$K$154,"&lt;&gt;Annulé",'Planning_zones'!$G$5:$G$154,"&lt;="&amp;D$4+6,'Planning_zones'!$H$5:$H$154,"&gt;="&amp;D$4),0))</f>
        <v/>
      </c>
      <c r="E43" s="13">
        <f>IF(OR($A43="",E$4=""),"",IFERROR(COUNTIFS('Planning_zones'!$B$5:$B$154,$A43,'Planning_zones'!$K$5:$K$154,"&lt;&gt;Annulé",'Planning_zones'!$G$5:$G$154,"&lt;="&amp;E$4+6,'Planning_zones'!$H$5:$H$154,"&gt;="&amp;E$4),0))</f>
        <v/>
      </c>
      <c r="F43" s="13">
        <f>IF(OR($A43="",F$4=""),"",IFERROR(COUNTIFS('Planning_zones'!$B$5:$B$154,$A43,'Planning_zones'!$K$5:$K$154,"&lt;&gt;Annulé",'Planning_zones'!$G$5:$G$154,"&lt;="&amp;F$4+6,'Planning_zones'!$H$5:$H$154,"&gt;="&amp;F$4),0))</f>
        <v/>
      </c>
      <c r="G43" s="13">
        <f>IF(OR($A43="",G$4=""),"",IFERROR(COUNTIFS('Planning_zones'!$B$5:$B$154,$A43,'Planning_zones'!$K$5:$K$154,"&lt;&gt;Annulé",'Planning_zones'!$G$5:$G$154,"&lt;="&amp;G$4+6,'Planning_zones'!$H$5:$H$154,"&gt;="&amp;G$4),0))</f>
        <v/>
      </c>
      <c r="H43" s="13">
        <f>IF(OR($A43="",H$4=""),"",IFERROR(COUNTIFS('Planning_zones'!$B$5:$B$154,$A43,'Planning_zones'!$K$5:$K$154,"&lt;&gt;Annulé",'Planning_zones'!$G$5:$G$154,"&lt;="&amp;H$4+6,'Planning_zones'!$H$5:$H$154,"&gt;="&amp;H$4),0))</f>
        <v/>
      </c>
      <c r="I43" s="13">
        <f>IF(OR($A43="",I$4=""),"",IFERROR(COUNTIFS('Planning_zones'!$B$5:$B$154,$A43,'Planning_zones'!$K$5:$K$154,"&lt;&gt;Annulé",'Planning_zones'!$G$5:$G$154,"&lt;="&amp;I$4+6,'Planning_zones'!$H$5:$H$154,"&gt;="&amp;I$4),0))</f>
        <v/>
      </c>
      <c r="J43" s="13">
        <f>IF(OR($A43="",J$4=""),"",IFERROR(COUNTIFS('Planning_zones'!$B$5:$B$154,$A43,'Planning_zones'!$K$5:$K$154,"&lt;&gt;Annulé",'Planning_zones'!$G$5:$G$154,"&lt;="&amp;J$4+6,'Planning_zones'!$H$5:$H$154,"&gt;="&amp;J$4),0))</f>
        <v/>
      </c>
      <c r="K43" s="13">
        <f>IF(OR($A43="",K$4=""),"",IFERROR(COUNTIFS('Planning_zones'!$B$5:$B$154,$A43,'Planning_zones'!$K$5:$K$154,"&lt;&gt;Annulé",'Planning_zones'!$G$5:$G$154,"&lt;="&amp;K$4+6,'Planning_zones'!$H$5:$H$154,"&gt;="&amp;K$4),0))</f>
        <v/>
      </c>
      <c r="L43" s="13">
        <f>IF(OR($A43="",L$4=""),"",IFERROR(COUNTIFS('Planning_zones'!$B$5:$B$154,$A43,'Planning_zones'!$K$5:$K$154,"&lt;&gt;Annulé",'Planning_zones'!$G$5:$G$154,"&lt;="&amp;L$4+6,'Planning_zones'!$H$5:$H$154,"&gt;="&amp;L$4),0))</f>
        <v/>
      </c>
      <c r="M43" s="13">
        <f>IF(OR($A43="",M$4=""),"",IFERROR(COUNTIFS('Planning_zones'!$B$5:$B$154,$A43,'Planning_zones'!$K$5:$K$154,"&lt;&gt;Annulé",'Planning_zones'!$G$5:$G$154,"&lt;="&amp;M$4+6,'Planning_zones'!$H$5:$H$154,"&gt;="&amp;M$4),0))</f>
        <v/>
      </c>
      <c r="N43" s="13">
        <f>IF(OR($A43="",N$4=""),"",IFERROR(COUNTIFS('Planning_zones'!$B$5:$B$154,$A43,'Planning_zones'!$K$5:$K$154,"&lt;&gt;Annulé",'Planning_zones'!$G$5:$G$154,"&lt;="&amp;N$4+6,'Planning_zones'!$H$5:$H$154,"&gt;="&amp;N$4),0))</f>
        <v/>
      </c>
      <c r="O43" s="13">
        <f>IF(OR($A43="",O$4=""),"",IFERROR(COUNTIFS('Planning_zones'!$B$5:$B$154,$A43,'Planning_zones'!$K$5:$K$154,"&lt;&gt;Annulé",'Planning_zones'!$G$5:$G$154,"&lt;="&amp;O$4+6,'Planning_zones'!$H$5:$H$154,"&gt;="&amp;O$4),0))</f>
        <v/>
      </c>
      <c r="P43" s="13">
        <f>IF(OR($A43="",P$4=""),"",IFERROR(COUNTIFS('Planning_zones'!$B$5:$B$154,$A43,'Planning_zones'!$K$5:$K$154,"&lt;&gt;Annulé",'Planning_zones'!$G$5:$G$154,"&lt;="&amp;P$4+6,'Planning_zones'!$H$5:$H$154,"&gt;="&amp;P$4),0))</f>
        <v/>
      </c>
      <c r="Q43" s="13">
        <f>IF(OR($A43="",Q$4=""),"",IFERROR(COUNTIFS('Planning_zones'!$B$5:$B$154,$A43,'Planning_zones'!$K$5:$K$154,"&lt;&gt;Annulé",'Planning_zones'!$G$5:$G$154,"&lt;="&amp;Q$4+6,'Planning_zones'!$H$5:$H$154,"&gt;="&amp;Q$4),0))</f>
        <v/>
      </c>
      <c r="R43" s="13">
        <f>IF(OR($A43="",R$4=""),"",IFERROR(COUNTIFS('Planning_zones'!$B$5:$B$154,$A43,'Planning_zones'!$K$5:$K$154,"&lt;&gt;Annulé",'Planning_zones'!$G$5:$G$154,"&lt;="&amp;R$4+6,'Planning_zones'!$H$5:$H$154,"&gt;="&amp;R$4),0))</f>
        <v/>
      </c>
      <c r="S43" s="13">
        <f>IF(OR($A43="",S$4=""),"",IFERROR(COUNTIFS('Planning_zones'!$B$5:$B$154,$A43,'Planning_zones'!$K$5:$K$154,"&lt;&gt;Annulé",'Planning_zones'!$G$5:$G$154,"&lt;="&amp;S$4+6,'Planning_zones'!$H$5:$H$154,"&gt;="&amp;S$4),0))</f>
        <v/>
      </c>
      <c r="T43" s="13">
        <f>IF(OR($A43="",T$4=""),"",IFERROR(COUNTIFS('Planning_zones'!$B$5:$B$154,$A43,'Planning_zones'!$K$5:$K$154,"&lt;&gt;Annulé",'Planning_zones'!$G$5:$G$154,"&lt;="&amp;T$4+6,'Planning_zones'!$H$5:$H$154,"&gt;="&amp;T$4),0))</f>
        <v/>
      </c>
      <c r="U43" s="13">
        <f>IF(OR($A43="",U$4=""),"",IFERROR(COUNTIFS('Planning_zones'!$B$5:$B$154,$A43,'Planning_zones'!$K$5:$K$154,"&lt;&gt;Annulé",'Planning_zones'!$G$5:$G$154,"&lt;="&amp;U$4+6,'Planning_zones'!$H$5:$H$154,"&gt;="&amp;U$4),0))</f>
        <v/>
      </c>
      <c r="V43" s="13">
        <f>IF(OR($A43="",V$4=""),"",IFERROR(COUNTIFS('Planning_zones'!$B$5:$B$154,$A43,'Planning_zones'!$K$5:$K$154,"&lt;&gt;Annulé",'Planning_zones'!$G$5:$G$154,"&lt;="&amp;V$4+6,'Planning_zones'!$H$5:$H$154,"&gt;="&amp;V$4),0))</f>
        <v/>
      </c>
      <c r="W43" s="13">
        <f>IF(OR($A43="",W$4=""),"",IFERROR(COUNTIFS('Planning_zones'!$B$5:$B$154,$A43,'Planning_zones'!$K$5:$K$154,"&lt;&gt;Annulé",'Planning_zones'!$G$5:$G$154,"&lt;="&amp;W$4+6,'Planning_zones'!$H$5:$H$154,"&gt;="&amp;W$4),0))</f>
        <v/>
      </c>
      <c r="X43" s="13">
        <f>IF(OR($A43="",X$4=""),"",IFERROR(COUNTIFS('Planning_zones'!$B$5:$B$154,$A43,'Planning_zones'!$K$5:$K$154,"&lt;&gt;Annulé",'Planning_zones'!$G$5:$G$154,"&lt;="&amp;X$4+6,'Planning_zones'!$H$5:$H$154,"&gt;="&amp;X$4),0))</f>
        <v/>
      </c>
      <c r="Y43" s="13">
        <f>IF(OR($A43="",Y$4=""),"",IFERROR(COUNTIFS('Planning_zones'!$B$5:$B$154,$A43,'Planning_zones'!$K$5:$K$154,"&lt;&gt;Annulé",'Planning_zones'!$G$5:$G$154,"&lt;="&amp;Y$4+6,'Planning_zones'!$H$5:$H$154,"&gt;="&amp;Y$4),0))</f>
        <v/>
      </c>
      <c r="Z43" s="13">
        <f>IF(OR($A43="",Z$4=""),"",IFERROR(COUNTIFS('Planning_zones'!$B$5:$B$154,$A43,'Planning_zones'!$K$5:$K$154,"&lt;&gt;Annulé",'Planning_zones'!$G$5:$G$154,"&lt;="&amp;Z$4+6,'Planning_zones'!$H$5:$H$154,"&gt;="&amp;Z$4),0))</f>
        <v/>
      </c>
      <c r="AA43" s="13">
        <f>IF(OR($A43="",AA$4=""),"",IFERROR(COUNTIFS('Planning_zones'!$B$5:$B$154,$A43,'Planning_zones'!$K$5:$K$154,"&lt;&gt;Annulé",'Planning_zones'!$G$5:$G$154,"&lt;="&amp;AA$4+6,'Planning_zones'!$H$5:$H$154,"&gt;="&amp;AA$4),0))</f>
        <v/>
      </c>
      <c r="AB43" s="13">
        <f>IF(OR($A43="",AB$4=""),"",IFERROR(COUNTIFS('Planning_zones'!$B$5:$B$154,$A43,'Planning_zones'!$K$5:$K$154,"&lt;&gt;Annulé",'Planning_zones'!$G$5:$G$154,"&lt;="&amp;AB$4+6,'Planning_zones'!$H$5:$H$154,"&gt;="&amp;AB$4),0))</f>
        <v/>
      </c>
      <c r="AC43" s="13">
        <f>IF(OR($A43="",AC$4=""),"",IFERROR(COUNTIFS('Planning_zones'!$B$5:$B$154,$A43,'Planning_zones'!$K$5:$K$154,"&lt;&gt;Annulé",'Planning_zones'!$G$5:$G$154,"&lt;="&amp;AC$4+6,'Planning_zones'!$H$5:$H$154,"&gt;="&amp;AC$4),0))</f>
        <v/>
      </c>
      <c r="AD43" s="13">
        <f>IF(OR($A43="",AD$4=""),"",IFERROR(COUNTIFS('Planning_zones'!$B$5:$B$154,$A43,'Planning_zones'!$K$5:$K$154,"&lt;&gt;Annulé",'Planning_zones'!$G$5:$G$154,"&lt;="&amp;AD$4+6,'Planning_zones'!$H$5:$H$154,"&gt;="&amp;AD$4),0))</f>
        <v/>
      </c>
      <c r="AE43" s="13">
        <f>IF(OR($A43="",AE$4=""),"",IFERROR(COUNTIFS('Planning_zones'!$B$5:$B$154,$A43,'Planning_zones'!$K$5:$K$154,"&lt;&gt;Annulé",'Planning_zones'!$G$5:$G$154,"&lt;="&amp;AE$4+6,'Planning_zones'!$H$5:$H$154,"&gt;="&amp;AE$4),0))</f>
        <v/>
      </c>
      <c r="AF43" s="13">
        <f>IF(OR($A43="",AF$4=""),"",IFERROR(COUNTIFS('Planning_zones'!$B$5:$B$154,$A43,'Planning_zones'!$K$5:$K$154,"&lt;&gt;Annulé",'Planning_zones'!$G$5:$G$154,"&lt;="&amp;AF$4+6,'Planning_zones'!$H$5:$H$154,"&gt;="&amp;AF$4),0))</f>
        <v/>
      </c>
      <c r="AG43" s="13">
        <f>IF(OR($A43="",AG$4=""),"",IFERROR(COUNTIFS('Planning_zones'!$B$5:$B$154,$A43,'Planning_zones'!$K$5:$K$154,"&lt;&gt;Annulé",'Planning_zones'!$G$5:$G$154,"&lt;="&amp;AG$4+6,'Planning_zones'!$H$5:$H$154,"&gt;="&amp;AG$4),0))</f>
        <v/>
      </c>
      <c r="AH43" s="13">
        <f>IF(OR($A43="",AH$4=""),"",IFERROR(COUNTIFS('Planning_zones'!$B$5:$B$154,$A43,'Planning_zones'!$K$5:$K$154,"&lt;&gt;Annulé",'Planning_zones'!$G$5:$G$154,"&lt;="&amp;AH$4+6,'Planning_zones'!$H$5:$H$154,"&gt;="&amp;AH$4),0))</f>
        <v/>
      </c>
      <c r="AI43" s="13">
        <f>IF(OR($A43="",AI$4=""),"",IFERROR(COUNTIFS('Planning_zones'!$B$5:$B$154,$A43,'Planning_zones'!$K$5:$K$154,"&lt;&gt;Annulé",'Planning_zones'!$G$5:$G$154,"&lt;="&amp;AI$4+6,'Planning_zones'!$H$5:$H$154,"&gt;="&amp;AI$4),0))</f>
        <v/>
      </c>
      <c r="AJ43" s="13">
        <f>IF(OR($A43="",AJ$4=""),"",IFERROR(COUNTIFS('Planning_zones'!$B$5:$B$154,$A43,'Planning_zones'!$K$5:$K$154,"&lt;&gt;Annulé",'Planning_zones'!$G$5:$G$154,"&lt;="&amp;AJ$4+6,'Planning_zones'!$H$5:$H$154,"&gt;="&amp;AJ$4),0))</f>
        <v/>
      </c>
      <c r="AK43" s="13">
        <f>IF(OR($A43="",AK$4=""),"",IFERROR(COUNTIFS('Planning_zones'!$B$5:$B$154,$A43,'Planning_zones'!$K$5:$K$154,"&lt;&gt;Annulé",'Planning_zones'!$G$5:$G$154,"&lt;="&amp;AK$4+6,'Planning_zones'!$H$5:$H$154,"&gt;="&amp;AK$4),0))</f>
        <v/>
      </c>
      <c r="AL43" s="13">
        <f>IF(OR($A43="",AL$4=""),"",IFERROR(COUNTIFS('Planning_zones'!$B$5:$B$154,$A43,'Planning_zones'!$K$5:$K$154,"&lt;&gt;Annulé",'Planning_zones'!$G$5:$G$154,"&lt;="&amp;AL$4+6,'Planning_zones'!$H$5:$H$154,"&gt;="&amp;AL$4),0))</f>
        <v/>
      </c>
      <c r="AM43" s="13">
        <f>IF(OR($A43="",AM$4=""),"",IFERROR(COUNTIFS('Planning_zones'!$B$5:$B$154,$A43,'Planning_zones'!$K$5:$K$154,"&lt;&gt;Annulé",'Planning_zones'!$G$5:$G$154,"&lt;="&amp;AM$4+6,'Planning_zones'!$H$5:$H$154,"&gt;="&amp;AM$4),0))</f>
        <v/>
      </c>
      <c r="AN43" s="13">
        <f>IF(OR($A43="",AN$4=""),"",IFERROR(COUNTIFS('Planning_zones'!$B$5:$B$154,$A43,'Planning_zones'!$K$5:$K$154,"&lt;&gt;Annulé",'Planning_zones'!$G$5:$G$154,"&lt;="&amp;AN$4+6,'Planning_zones'!$H$5:$H$154,"&gt;="&amp;AN$4),0))</f>
        <v/>
      </c>
      <c r="AO43" s="13">
        <f>IF(OR($A43="",AO$4=""),"",IFERROR(COUNTIFS('Planning_zones'!$B$5:$B$154,$A43,'Planning_zones'!$K$5:$K$154,"&lt;&gt;Annulé",'Planning_zones'!$G$5:$G$154,"&lt;="&amp;AO$4+6,'Planning_zones'!$H$5:$H$154,"&gt;="&amp;AO$4),0))</f>
        <v/>
      </c>
      <c r="AP43" s="13">
        <f>IF(OR($A43="",AP$4=""),"",IFERROR(COUNTIFS('Planning_zones'!$B$5:$B$154,$A43,'Planning_zones'!$K$5:$K$154,"&lt;&gt;Annulé",'Planning_zones'!$G$5:$G$154,"&lt;="&amp;AP$4+6,'Planning_zones'!$H$5:$H$154,"&gt;="&amp;AP$4),0))</f>
        <v/>
      </c>
      <c r="AQ43" s="13">
        <f>IF(OR($A43="",AQ$4=""),"",IFERROR(COUNTIFS('Planning_zones'!$B$5:$B$154,$A43,'Planning_zones'!$K$5:$K$154,"&lt;&gt;Annulé",'Planning_zones'!$G$5:$G$154,"&lt;="&amp;AQ$4+6,'Planning_zones'!$H$5:$H$154,"&gt;="&amp;AQ$4),0))</f>
        <v/>
      </c>
      <c r="AR43" s="13">
        <f>IF(OR($A43="",AR$4=""),"",IFERROR(COUNTIFS('Planning_zones'!$B$5:$B$154,$A43,'Planning_zones'!$K$5:$K$154,"&lt;&gt;Annulé",'Planning_zones'!$G$5:$G$154,"&lt;="&amp;AR$4+6,'Planning_zones'!$H$5:$H$154,"&gt;="&amp;AR$4),0))</f>
        <v/>
      </c>
      <c r="AS43" s="13">
        <f>IF(OR($A43="",AS$4=""),"",IFERROR(COUNTIFS('Planning_zones'!$B$5:$B$154,$A43,'Planning_zones'!$K$5:$K$154,"&lt;&gt;Annulé",'Planning_zones'!$G$5:$G$154,"&lt;="&amp;AS$4+6,'Planning_zones'!$H$5:$H$154,"&gt;="&amp;AS$4),0))</f>
        <v/>
      </c>
      <c r="AT43" s="13">
        <f>IF(OR($A43="",AT$4=""),"",IFERROR(COUNTIFS('Planning_zones'!$B$5:$B$154,$A43,'Planning_zones'!$K$5:$K$154,"&lt;&gt;Annulé",'Planning_zones'!$G$5:$G$154,"&lt;="&amp;AT$4+6,'Planning_zones'!$H$5:$H$154,"&gt;="&amp;AT$4),0))</f>
        <v/>
      </c>
      <c r="AU43" s="13">
        <f>IF(OR($A43="",AU$4=""),"",IFERROR(COUNTIFS('Planning_zones'!$B$5:$B$154,$A43,'Planning_zones'!$K$5:$K$154,"&lt;&gt;Annulé",'Planning_zones'!$G$5:$G$154,"&lt;="&amp;AU$4+6,'Planning_zones'!$H$5:$H$154,"&gt;="&amp;AU$4),0))</f>
        <v/>
      </c>
      <c r="AV43" s="13">
        <f>IF(OR($A43="",AV$4=""),"",IFERROR(COUNTIFS('Planning_zones'!$B$5:$B$154,$A43,'Planning_zones'!$K$5:$K$154,"&lt;&gt;Annulé",'Planning_zones'!$G$5:$G$154,"&lt;="&amp;AV$4+6,'Planning_zones'!$H$5:$H$154,"&gt;="&amp;AV$4),0))</f>
        <v/>
      </c>
      <c r="AW43" s="13">
        <f>IF(OR($A43="",AW$4=""),"",IFERROR(COUNTIFS('Planning_zones'!$B$5:$B$154,$A43,'Planning_zones'!$K$5:$K$154,"&lt;&gt;Annulé",'Planning_zones'!$G$5:$G$154,"&lt;="&amp;AW$4+6,'Planning_zones'!$H$5:$H$154,"&gt;="&amp;AW$4),0))</f>
        <v/>
      </c>
      <c r="AX43" s="13">
        <f>IF(OR($A43="",AX$4=""),"",IFERROR(COUNTIFS('Planning_zones'!$B$5:$B$154,$A43,'Planning_zones'!$K$5:$K$154,"&lt;&gt;Annulé",'Planning_zones'!$G$5:$G$154,"&lt;="&amp;AX$4+6,'Planning_zones'!$H$5:$H$154,"&gt;="&amp;AX$4),0))</f>
        <v/>
      </c>
      <c r="AY43" s="13">
        <f>IF(OR($A43="",AY$4=""),"",IFERROR(COUNTIFS('Planning_zones'!$B$5:$B$154,$A43,'Planning_zones'!$K$5:$K$154,"&lt;&gt;Annulé",'Planning_zones'!$G$5:$G$154,"&lt;="&amp;AY$4+6,'Planning_zones'!$H$5:$H$154,"&gt;="&amp;AY$4),0))</f>
        <v/>
      </c>
      <c r="AZ43" s="13">
        <f>IF(OR($A43="",AZ$4=""),"",IFERROR(COUNTIFS('Planning_zones'!$B$5:$B$154,$A43,'Planning_zones'!$K$5:$K$154,"&lt;&gt;Annulé",'Planning_zones'!$G$5:$G$154,"&lt;="&amp;AZ$4+6,'Planning_zones'!$H$5:$H$154,"&gt;="&amp;AZ$4),0))</f>
        <v/>
      </c>
      <c r="BA43" s="13">
        <f>IF(OR($A43="",BA$4=""),"",IFERROR(COUNTIFS('Planning_zones'!$B$5:$B$154,$A43,'Planning_zones'!$K$5:$K$154,"&lt;&gt;Annulé",'Planning_zones'!$G$5:$G$154,"&lt;="&amp;BA$4+6,'Planning_zones'!$H$5:$H$154,"&gt;="&amp;BA$4),0))</f>
        <v/>
      </c>
    </row>
    <row r="44" ht="21" customHeight="1">
      <c r="A44" s="28">
        <f>IFERROR(INDEX('Paramètres'!$A$8:$A$107,MATCH(SMALL('Paramètres'!$C$8:$C$107,40),'Paramètres'!$C$8:$C$107,0)),"")</f>
        <v/>
      </c>
      <c r="B44" s="13">
        <f>IF(OR($A44="",B$4=""),"",IFERROR(COUNTIFS('Planning_zones'!$B$5:$B$154,$A44,'Planning_zones'!$K$5:$K$154,"&lt;&gt;Annulé",'Planning_zones'!$G$5:$G$154,"&lt;="&amp;B$4+6,'Planning_zones'!$H$5:$H$154,"&gt;="&amp;B$4),0))</f>
        <v/>
      </c>
      <c r="C44" s="13">
        <f>IF(OR($A44="",C$4=""),"",IFERROR(COUNTIFS('Planning_zones'!$B$5:$B$154,$A44,'Planning_zones'!$K$5:$K$154,"&lt;&gt;Annulé",'Planning_zones'!$G$5:$G$154,"&lt;="&amp;C$4+6,'Planning_zones'!$H$5:$H$154,"&gt;="&amp;C$4),0))</f>
        <v/>
      </c>
      <c r="D44" s="13">
        <f>IF(OR($A44="",D$4=""),"",IFERROR(COUNTIFS('Planning_zones'!$B$5:$B$154,$A44,'Planning_zones'!$K$5:$K$154,"&lt;&gt;Annulé",'Planning_zones'!$G$5:$G$154,"&lt;="&amp;D$4+6,'Planning_zones'!$H$5:$H$154,"&gt;="&amp;D$4),0))</f>
        <v/>
      </c>
      <c r="E44" s="13">
        <f>IF(OR($A44="",E$4=""),"",IFERROR(COUNTIFS('Planning_zones'!$B$5:$B$154,$A44,'Planning_zones'!$K$5:$K$154,"&lt;&gt;Annulé",'Planning_zones'!$G$5:$G$154,"&lt;="&amp;E$4+6,'Planning_zones'!$H$5:$H$154,"&gt;="&amp;E$4),0))</f>
        <v/>
      </c>
      <c r="F44" s="13">
        <f>IF(OR($A44="",F$4=""),"",IFERROR(COUNTIFS('Planning_zones'!$B$5:$B$154,$A44,'Planning_zones'!$K$5:$K$154,"&lt;&gt;Annulé",'Planning_zones'!$G$5:$G$154,"&lt;="&amp;F$4+6,'Planning_zones'!$H$5:$H$154,"&gt;="&amp;F$4),0))</f>
        <v/>
      </c>
      <c r="G44" s="13">
        <f>IF(OR($A44="",G$4=""),"",IFERROR(COUNTIFS('Planning_zones'!$B$5:$B$154,$A44,'Planning_zones'!$K$5:$K$154,"&lt;&gt;Annulé",'Planning_zones'!$G$5:$G$154,"&lt;="&amp;G$4+6,'Planning_zones'!$H$5:$H$154,"&gt;="&amp;G$4),0))</f>
        <v/>
      </c>
      <c r="H44" s="13">
        <f>IF(OR($A44="",H$4=""),"",IFERROR(COUNTIFS('Planning_zones'!$B$5:$B$154,$A44,'Planning_zones'!$K$5:$K$154,"&lt;&gt;Annulé",'Planning_zones'!$G$5:$G$154,"&lt;="&amp;H$4+6,'Planning_zones'!$H$5:$H$154,"&gt;="&amp;H$4),0))</f>
        <v/>
      </c>
      <c r="I44" s="13">
        <f>IF(OR($A44="",I$4=""),"",IFERROR(COUNTIFS('Planning_zones'!$B$5:$B$154,$A44,'Planning_zones'!$K$5:$K$154,"&lt;&gt;Annulé",'Planning_zones'!$G$5:$G$154,"&lt;="&amp;I$4+6,'Planning_zones'!$H$5:$H$154,"&gt;="&amp;I$4),0))</f>
        <v/>
      </c>
      <c r="J44" s="13">
        <f>IF(OR($A44="",J$4=""),"",IFERROR(COUNTIFS('Planning_zones'!$B$5:$B$154,$A44,'Planning_zones'!$K$5:$K$154,"&lt;&gt;Annulé",'Planning_zones'!$G$5:$G$154,"&lt;="&amp;J$4+6,'Planning_zones'!$H$5:$H$154,"&gt;="&amp;J$4),0))</f>
        <v/>
      </c>
      <c r="K44" s="13">
        <f>IF(OR($A44="",K$4=""),"",IFERROR(COUNTIFS('Planning_zones'!$B$5:$B$154,$A44,'Planning_zones'!$K$5:$K$154,"&lt;&gt;Annulé",'Planning_zones'!$G$5:$G$154,"&lt;="&amp;K$4+6,'Planning_zones'!$H$5:$H$154,"&gt;="&amp;K$4),0))</f>
        <v/>
      </c>
      <c r="L44" s="13">
        <f>IF(OR($A44="",L$4=""),"",IFERROR(COUNTIFS('Planning_zones'!$B$5:$B$154,$A44,'Planning_zones'!$K$5:$K$154,"&lt;&gt;Annulé",'Planning_zones'!$G$5:$G$154,"&lt;="&amp;L$4+6,'Planning_zones'!$H$5:$H$154,"&gt;="&amp;L$4),0))</f>
        <v/>
      </c>
      <c r="M44" s="13">
        <f>IF(OR($A44="",M$4=""),"",IFERROR(COUNTIFS('Planning_zones'!$B$5:$B$154,$A44,'Planning_zones'!$K$5:$K$154,"&lt;&gt;Annulé",'Planning_zones'!$G$5:$G$154,"&lt;="&amp;M$4+6,'Planning_zones'!$H$5:$H$154,"&gt;="&amp;M$4),0))</f>
        <v/>
      </c>
      <c r="N44" s="13">
        <f>IF(OR($A44="",N$4=""),"",IFERROR(COUNTIFS('Planning_zones'!$B$5:$B$154,$A44,'Planning_zones'!$K$5:$K$154,"&lt;&gt;Annulé",'Planning_zones'!$G$5:$G$154,"&lt;="&amp;N$4+6,'Planning_zones'!$H$5:$H$154,"&gt;="&amp;N$4),0))</f>
        <v/>
      </c>
      <c r="O44" s="13">
        <f>IF(OR($A44="",O$4=""),"",IFERROR(COUNTIFS('Planning_zones'!$B$5:$B$154,$A44,'Planning_zones'!$K$5:$K$154,"&lt;&gt;Annulé",'Planning_zones'!$G$5:$G$154,"&lt;="&amp;O$4+6,'Planning_zones'!$H$5:$H$154,"&gt;="&amp;O$4),0))</f>
        <v/>
      </c>
      <c r="P44" s="13">
        <f>IF(OR($A44="",P$4=""),"",IFERROR(COUNTIFS('Planning_zones'!$B$5:$B$154,$A44,'Planning_zones'!$K$5:$K$154,"&lt;&gt;Annulé",'Planning_zones'!$G$5:$G$154,"&lt;="&amp;P$4+6,'Planning_zones'!$H$5:$H$154,"&gt;="&amp;P$4),0))</f>
        <v/>
      </c>
      <c r="Q44" s="13">
        <f>IF(OR($A44="",Q$4=""),"",IFERROR(COUNTIFS('Planning_zones'!$B$5:$B$154,$A44,'Planning_zones'!$K$5:$K$154,"&lt;&gt;Annulé",'Planning_zones'!$G$5:$G$154,"&lt;="&amp;Q$4+6,'Planning_zones'!$H$5:$H$154,"&gt;="&amp;Q$4),0))</f>
        <v/>
      </c>
      <c r="R44" s="13">
        <f>IF(OR($A44="",R$4=""),"",IFERROR(COUNTIFS('Planning_zones'!$B$5:$B$154,$A44,'Planning_zones'!$K$5:$K$154,"&lt;&gt;Annulé",'Planning_zones'!$G$5:$G$154,"&lt;="&amp;R$4+6,'Planning_zones'!$H$5:$H$154,"&gt;="&amp;R$4),0))</f>
        <v/>
      </c>
      <c r="S44" s="13">
        <f>IF(OR($A44="",S$4=""),"",IFERROR(COUNTIFS('Planning_zones'!$B$5:$B$154,$A44,'Planning_zones'!$K$5:$K$154,"&lt;&gt;Annulé",'Planning_zones'!$G$5:$G$154,"&lt;="&amp;S$4+6,'Planning_zones'!$H$5:$H$154,"&gt;="&amp;S$4),0))</f>
        <v/>
      </c>
      <c r="T44" s="13">
        <f>IF(OR($A44="",T$4=""),"",IFERROR(COUNTIFS('Planning_zones'!$B$5:$B$154,$A44,'Planning_zones'!$K$5:$K$154,"&lt;&gt;Annulé",'Planning_zones'!$G$5:$G$154,"&lt;="&amp;T$4+6,'Planning_zones'!$H$5:$H$154,"&gt;="&amp;T$4),0))</f>
        <v/>
      </c>
      <c r="U44" s="13">
        <f>IF(OR($A44="",U$4=""),"",IFERROR(COUNTIFS('Planning_zones'!$B$5:$B$154,$A44,'Planning_zones'!$K$5:$K$154,"&lt;&gt;Annulé",'Planning_zones'!$G$5:$G$154,"&lt;="&amp;U$4+6,'Planning_zones'!$H$5:$H$154,"&gt;="&amp;U$4),0))</f>
        <v/>
      </c>
      <c r="V44" s="13">
        <f>IF(OR($A44="",V$4=""),"",IFERROR(COUNTIFS('Planning_zones'!$B$5:$B$154,$A44,'Planning_zones'!$K$5:$K$154,"&lt;&gt;Annulé",'Planning_zones'!$G$5:$G$154,"&lt;="&amp;V$4+6,'Planning_zones'!$H$5:$H$154,"&gt;="&amp;V$4),0))</f>
        <v/>
      </c>
      <c r="W44" s="13">
        <f>IF(OR($A44="",W$4=""),"",IFERROR(COUNTIFS('Planning_zones'!$B$5:$B$154,$A44,'Planning_zones'!$K$5:$K$154,"&lt;&gt;Annulé",'Planning_zones'!$G$5:$G$154,"&lt;="&amp;W$4+6,'Planning_zones'!$H$5:$H$154,"&gt;="&amp;W$4),0))</f>
        <v/>
      </c>
      <c r="X44" s="13">
        <f>IF(OR($A44="",X$4=""),"",IFERROR(COUNTIFS('Planning_zones'!$B$5:$B$154,$A44,'Planning_zones'!$K$5:$K$154,"&lt;&gt;Annulé",'Planning_zones'!$G$5:$G$154,"&lt;="&amp;X$4+6,'Planning_zones'!$H$5:$H$154,"&gt;="&amp;X$4),0))</f>
        <v/>
      </c>
      <c r="Y44" s="13">
        <f>IF(OR($A44="",Y$4=""),"",IFERROR(COUNTIFS('Planning_zones'!$B$5:$B$154,$A44,'Planning_zones'!$K$5:$K$154,"&lt;&gt;Annulé",'Planning_zones'!$G$5:$G$154,"&lt;="&amp;Y$4+6,'Planning_zones'!$H$5:$H$154,"&gt;="&amp;Y$4),0))</f>
        <v/>
      </c>
      <c r="Z44" s="13">
        <f>IF(OR($A44="",Z$4=""),"",IFERROR(COUNTIFS('Planning_zones'!$B$5:$B$154,$A44,'Planning_zones'!$K$5:$K$154,"&lt;&gt;Annulé",'Planning_zones'!$G$5:$G$154,"&lt;="&amp;Z$4+6,'Planning_zones'!$H$5:$H$154,"&gt;="&amp;Z$4),0))</f>
        <v/>
      </c>
      <c r="AA44" s="13">
        <f>IF(OR($A44="",AA$4=""),"",IFERROR(COUNTIFS('Planning_zones'!$B$5:$B$154,$A44,'Planning_zones'!$K$5:$K$154,"&lt;&gt;Annulé",'Planning_zones'!$G$5:$G$154,"&lt;="&amp;AA$4+6,'Planning_zones'!$H$5:$H$154,"&gt;="&amp;AA$4),0))</f>
        <v/>
      </c>
      <c r="AB44" s="13">
        <f>IF(OR($A44="",AB$4=""),"",IFERROR(COUNTIFS('Planning_zones'!$B$5:$B$154,$A44,'Planning_zones'!$K$5:$K$154,"&lt;&gt;Annulé",'Planning_zones'!$G$5:$G$154,"&lt;="&amp;AB$4+6,'Planning_zones'!$H$5:$H$154,"&gt;="&amp;AB$4),0))</f>
        <v/>
      </c>
      <c r="AC44" s="13">
        <f>IF(OR($A44="",AC$4=""),"",IFERROR(COUNTIFS('Planning_zones'!$B$5:$B$154,$A44,'Planning_zones'!$K$5:$K$154,"&lt;&gt;Annulé",'Planning_zones'!$G$5:$G$154,"&lt;="&amp;AC$4+6,'Planning_zones'!$H$5:$H$154,"&gt;="&amp;AC$4),0))</f>
        <v/>
      </c>
      <c r="AD44" s="13">
        <f>IF(OR($A44="",AD$4=""),"",IFERROR(COUNTIFS('Planning_zones'!$B$5:$B$154,$A44,'Planning_zones'!$K$5:$K$154,"&lt;&gt;Annulé",'Planning_zones'!$G$5:$G$154,"&lt;="&amp;AD$4+6,'Planning_zones'!$H$5:$H$154,"&gt;="&amp;AD$4),0))</f>
        <v/>
      </c>
      <c r="AE44" s="13">
        <f>IF(OR($A44="",AE$4=""),"",IFERROR(COUNTIFS('Planning_zones'!$B$5:$B$154,$A44,'Planning_zones'!$K$5:$K$154,"&lt;&gt;Annulé",'Planning_zones'!$G$5:$G$154,"&lt;="&amp;AE$4+6,'Planning_zones'!$H$5:$H$154,"&gt;="&amp;AE$4),0))</f>
        <v/>
      </c>
      <c r="AF44" s="13">
        <f>IF(OR($A44="",AF$4=""),"",IFERROR(COUNTIFS('Planning_zones'!$B$5:$B$154,$A44,'Planning_zones'!$K$5:$K$154,"&lt;&gt;Annulé",'Planning_zones'!$G$5:$G$154,"&lt;="&amp;AF$4+6,'Planning_zones'!$H$5:$H$154,"&gt;="&amp;AF$4),0))</f>
        <v/>
      </c>
      <c r="AG44" s="13">
        <f>IF(OR($A44="",AG$4=""),"",IFERROR(COUNTIFS('Planning_zones'!$B$5:$B$154,$A44,'Planning_zones'!$K$5:$K$154,"&lt;&gt;Annulé",'Planning_zones'!$G$5:$G$154,"&lt;="&amp;AG$4+6,'Planning_zones'!$H$5:$H$154,"&gt;="&amp;AG$4),0))</f>
        <v/>
      </c>
      <c r="AH44" s="13">
        <f>IF(OR($A44="",AH$4=""),"",IFERROR(COUNTIFS('Planning_zones'!$B$5:$B$154,$A44,'Planning_zones'!$K$5:$K$154,"&lt;&gt;Annulé",'Planning_zones'!$G$5:$G$154,"&lt;="&amp;AH$4+6,'Planning_zones'!$H$5:$H$154,"&gt;="&amp;AH$4),0))</f>
        <v/>
      </c>
      <c r="AI44" s="13">
        <f>IF(OR($A44="",AI$4=""),"",IFERROR(COUNTIFS('Planning_zones'!$B$5:$B$154,$A44,'Planning_zones'!$K$5:$K$154,"&lt;&gt;Annulé",'Planning_zones'!$G$5:$G$154,"&lt;="&amp;AI$4+6,'Planning_zones'!$H$5:$H$154,"&gt;="&amp;AI$4),0))</f>
        <v/>
      </c>
      <c r="AJ44" s="13">
        <f>IF(OR($A44="",AJ$4=""),"",IFERROR(COUNTIFS('Planning_zones'!$B$5:$B$154,$A44,'Planning_zones'!$K$5:$K$154,"&lt;&gt;Annulé",'Planning_zones'!$G$5:$G$154,"&lt;="&amp;AJ$4+6,'Planning_zones'!$H$5:$H$154,"&gt;="&amp;AJ$4),0))</f>
        <v/>
      </c>
      <c r="AK44" s="13">
        <f>IF(OR($A44="",AK$4=""),"",IFERROR(COUNTIFS('Planning_zones'!$B$5:$B$154,$A44,'Planning_zones'!$K$5:$K$154,"&lt;&gt;Annulé",'Planning_zones'!$G$5:$G$154,"&lt;="&amp;AK$4+6,'Planning_zones'!$H$5:$H$154,"&gt;="&amp;AK$4),0))</f>
        <v/>
      </c>
      <c r="AL44" s="13">
        <f>IF(OR($A44="",AL$4=""),"",IFERROR(COUNTIFS('Planning_zones'!$B$5:$B$154,$A44,'Planning_zones'!$K$5:$K$154,"&lt;&gt;Annulé",'Planning_zones'!$G$5:$G$154,"&lt;="&amp;AL$4+6,'Planning_zones'!$H$5:$H$154,"&gt;="&amp;AL$4),0))</f>
        <v/>
      </c>
      <c r="AM44" s="13">
        <f>IF(OR($A44="",AM$4=""),"",IFERROR(COUNTIFS('Planning_zones'!$B$5:$B$154,$A44,'Planning_zones'!$K$5:$K$154,"&lt;&gt;Annulé",'Planning_zones'!$G$5:$G$154,"&lt;="&amp;AM$4+6,'Planning_zones'!$H$5:$H$154,"&gt;="&amp;AM$4),0))</f>
        <v/>
      </c>
      <c r="AN44" s="13">
        <f>IF(OR($A44="",AN$4=""),"",IFERROR(COUNTIFS('Planning_zones'!$B$5:$B$154,$A44,'Planning_zones'!$K$5:$K$154,"&lt;&gt;Annulé",'Planning_zones'!$G$5:$G$154,"&lt;="&amp;AN$4+6,'Planning_zones'!$H$5:$H$154,"&gt;="&amp;AN$4),0))</f>
        <v/>
      </c>
      <c r="AO44" s="13">
        <f>IF(OR($A44="",AO$4=""),"",IFERROR(COUNTIFS('Planning_zones'!$B$5:$B$154,$A44,'Planning_zones'!$K$5:$K$154,"&lt;&gt;Annulé",'Planning_zones'!$G$5:$G$154,"&lt;="&amp;AO$4+6,'Planning_zones'!$H$5:$H$154,"&gt;="&amp;AO$4),0))</f>
        <v/>
      </c>
      <c r="AP44" s="13">
        <f>IF(OR($A44="",AP$4=""),"",IFERROR(COUNTIFS('Planning_zones'!$B$5:$B$154,$A44,'Planning_zones'!$K$5:$K$154,"&lt;&gt;Annulé",'Planning_zones'!$G$5:$G$154,"&lt;="&amp;AP$4+6,'Planning_zones'!$H$5:$H$154,"&gt;="&amp;AP$4),0))</f>
        <v/>
      </c>
      <c r="AQ44" s="13">
        <f>IF(OR($A44="",AQ$4=""),"",IFERROR(COUNTIFS('Planning_zones'!$B$5:$B$154,$A44,'Planning_zones'!$K$5:$K$154,"&lt;&gt;Annulé",'Planning_zones'!$G$5:$G$154,"&lt;="&amp;AQ$4+6,'Planning_zones'!$H$5:$H$154,"&gt;="&amp;AQ$4),0))</f>
        <v/>
      </c>
      <c r="AR44" s="13">
        <f>IF(OR($A44="",AR$4=""),"",IFERROR(COUNTIFS('Planning_zones'!$B$5:$B$154,$A44,'Planning_zones'!$K$5:$K$154,"&lt;&gt;Annulé",'Planning_zones'!$G$5:$G$154,"&lt;="&amp;AR$4+6,'Planning_zones'!$H$5:$H$154,"&gt;="&amp;AR$4),0))</f>
        <v/>
      </c>
      <c r="AS44" s="13">
        <f>IF(OR($A44="",AS$4=""),"",IFERROR(COUNTIFS('Planning_zones'!$B$5:$B$154,$A44,'Planning_zones'!$K$5:$K$154,"&lt;&gt;Annulé",'Planning_zones'!$G$5:$G$154,"&lt;="&amp;AS$4+6,'Planning_zones'!$H$5:$H$154,"&gt;="&amp;AS$4),0))</f>
        <v/>
      </c>
      <c r="AT44" s="13">
        <f>IF(OR($A44="",AT$4=""),"",IFERROR(COUNTIFS('Planning_zones'!$B$5:$B$154,$A44,'Planning_zones'!$K$5:$K$154,"&lt;&gt;Annulé",'Planning_zones'!$G$5:$G$154,"&lt;="&amp;AT$4+6,'Planning_zones'!$H$5:$H$154,"&gt;="&amp;AT$4),0))</f>
        <v/>
      </c>
      <c r="AU44" s="13">
        <f>IF(OR($A44="",AU$4=""),"",IFERROR(COUNTIFS('Planning_zones'!$B$5:$B$154,$A44,'Planning_zones'!$K$5:$K$154,"&lt;&gt;Annulé",'Planning_zones'!$G$5:$G$154,"&lt;="&amp;AU$4+6,'Planning_zones'!$H$5:$H$154,"&gt;="&amp;AU$4),0))</f>
        <v/>
      </c>
      <c r="AV44" s="13">
        <f>IF(OR($A44="",AV$4=""),"",IFERROR(COUNTIFS('Planning_zones'!$B$5:$B$154,$A44,'Planning_zones'!$K$5:$K$154,"&lt;&gt;Annulé",'Planning_zones'!$G$5:$G$154,"&lt;="&amp;AV$4+6,'Planning_zones'!$H$5:$H$154,"&gt;="&amp;AV$4),0))</f>
        <v/>
      </c>
      <c r="AW44" s="13">
        <f>IF(OR($A44="",AW$4=""),"",IFERROR(COUNTIFS('Planning_zones'!$B$5:$B$154,$A44,'Planning_zones'!$K$5:$K$154,"&lt;&gt;Annulé",'Planning_zones'!$G$5:$G$154,"&lt;="&amp;AW$4+6,'Planning_zones'!$H$5:$H$154,"&gt;="&amp;AW$4),0))</f>
        <v/>
      </c>
      <c r="AX44" s="13">
        <f>IF(OR($A44="",AX$4=""),"",IFERROR(COUNTIFS('Planning_zones'!$B$5:$B$154,$A44,'Planning_zones'!$K$5:$K$154,"&lt;&gt;Annulé",'Planning_zones'!$G$5:$G$154,"&lt;="&amp;AX$4+6,'Planning_zones'!$H$5:$H$154,"&gt;="&amp;AX$4),0))</f>
        <v/>
      </c>
      <c r="AY44" s="13">
        <f>IF(OR($A44="",AY$4=""),"",IFERROR(COUNTIFS('Planning_zones'!$B$5:$B$154,$A44,'Planning_zones'!$K$5:$K$154,"&lt;&gt;Annulé",'Planning_zones'!$G$5:$G$154,"&lt;="&amp;AY$4+6,'Planning_zones'!$H$5:$H$154,"&gt;="&amp;AY$4),0))</f>
        <v/>
      </c>
      <c r="AZ44" s="13">
        <f>IF(OR($A44="",AZ$4=""),"",IFERROR(COUNTIFS('Planning_zones'!$B$5:$B$154,$A44,'Planning_zones'!$K$5:$K$154,"&lt;&gt;Annulé",'Planning_zones'!$G$5:$G$154,"&lt;="&amp;AZ$4+6,'Planning_zones'!$H$5:$H$154,"&gt;="&amp;AZ$4),0))</f>
        <v/>
      </c>
      <c r="BA44" s="13">
        <f>IF(OR($A44="",BA$4=""),"",IFERROR(COUNTIFS('Planning_zones'!$B$5:$B$154,$A44,'Planning_zones'!$K$5:$K$154,"&lt;&gt;Annulé",'Planning_zones'!$G$5:$G$154,"&lt;="&amp;BA$4+6,'Planning_zones'!$H$5:$H$154,"&gt;="&amp;BA$4),0))</f>
        <v/>
      </c>
    </row>
    <row r="45" ht="21" customHeight="1">
      <c r="A45" s="27">
        <f>IFERROR(INDEX('Paramètres'!$A$8:$A$107,MATCH(SMALL('Paramètres'!$C$8:$C$107,41),'Paramètres'!$C$8:$C$107,0)),"")</f>
        <v/>
      </c>
      <c r="B45" s="13">
        <f>IF(OR($A45="",B$4=""),"",IFERROR(COUNTIFS('Planning_zones'!$B$5:$B$154,$A45,'Planning_zones'!$K$5:$K$154,"&lt;&gt;Annulé",'Planning_zones'!$G$5:$G$154,"&lt;="&amp;B$4+6,'Planning_zones'!$H$5:$H$154,"&gt;="&amp;B$4),0))</f>
        <v/>
      </c>
      <c r="C45" s="13">
        <f>IF(OR($A45="",C$4=""),"",IFERROR(COUNTIFS('Planning_zones'!$B$5:$B$154,$A45,'Planning_zones'!$K$5:$K$154,"&lt;&gt;Annulé",'Planning_zones'!$G$5:$G$154,"&lt;="&amp;C$4+6,'Planning_zones'!$H$5:$H$154,"&gt;="&amp;C$4),0))</f>
        <v/>
      </c>
      <c r="D45" s="13">
        <f>IF(OR($A45="",D$4=""),"",IFERROR(COUNTIFS('Planning_zones'!$B$5:$B$154,$A45,'Planning_zones'!$K$5:$K$154,"&lt;&gt;Annulé",'Planning_zones'!$G$5:$G$154,"&lt;="&amp;D$4+6,'Planning_zones'!$H$5:$H$154,"&gt;="&amp;D$4),0))</f>
        <v/>
      </c>
      <c r="E45" s="13">
        <f>IF(OR($A45="",E$4=""),"",IFERROR(COUNTIFS('Planning_zones'!$B$5:$B$154,$A45,'Planning_zones'!$K$5:$K$154,"&lt;&gt;Annulé",'Planning_zones'!$G$5:$G$154,"&lt;="&amp;E$4+6,'Planning_zones'!$H$5:$H$154,"&gt;="&amp;E$4),0))</f>
        <v/>
      </c>
      <c r="F45" s="13">
        <f>IF(OR($A45="",F$4=""),"",IFERROR(COUNTIFS('Planning_zones'!$B$5:$B$154,$A45,'Planning_zones'!$K$5:$K$154,"&lt;&gt;Annulé",'Planning_zones'!$G$5:$G$154,"&lt;="&amp;F$4+6,'Planning_zones'!$H$5:$H$154,"&gt;="&amp;F$4),0))</f>
        <v/>
      </c>
      <c r="G45" s="13">
        <f>IF(OR($A45="",G$4=""),"",IFERROR(COUNTIFS('Planning_zones'!$B$5:$B$154,$A45,'Planning_zones'!$K$5:$K$154,"&lt;&gt;Annulé",'Planning_zones'!$G$5:$G$154,"&lt;="&amp;G$4+6,'Planning_zones'!$H$5:$H$154,"&gt;="&amp;G$4),0))</f>
        <v/>
      </c>
      <c r="H45" s="13">
        <f>IF(OR($A45="",H$4=""),"",IFERROR(COUNTIFS('Planning_zones'!$B$5:$B$154,$A45,'Planning_zones'!$K$5:$K$154,"&lt;&gt;Annulé",'Planning_zones'!$G$5:$G$154,"&lt;="&amp;H$4+6,'Planning_zones'!$H$5:$H$154,"&gt;="&amp;H$4),0))</f>
        <v/>
      </c>
      <c r="I45" s="13">
        <f>IF(OR($A45="",I$4=""),"",IFERROR(COUNTIFS('Planning_zones'!$B$5:$B$154,$A45,'Planning_zones'!$K$5:$K$154,"&lt;&gt;Annulé",'Planning_zones'!$G$5:$G$154,"&lt;="&amp;I$4+6,'Planning_zones'!$H$5:$H$154,"&gt;="&amp;I$4),0))</f>
        <v/>
      </c>
      <c r="J45" s="13">
        <f>IF(OR($A45="",J$4=""),"",IFERROR(COUNTIFS('Planning_zones'!$B$5:$B$154,$A45,'Planning_zones'!$K$5:$K$154,"&lt;&gt;Annulé",'Planning_zones'!$G$5:$G$154,"&lt;="&amp;J$4+6,'Planning_zones'!$H$5:$H$154,"&gt;="&amp;J$4),0))</f>
        <v/>
      </c>
      <c r="K45" s="13">
        <f>IF(OR($A45="",K$4=""),"",IFERROR(COUNTIFS('Planning_zones'!$B$5:$B$154,$A45,'Planning_zones'!$K$5:$K$154,"&lt;&gt;Annulé",'Planning_zones'!$G$5:$G$154,"&lt;="&amp;K$4+6,'Planning_zones'!$H$5:$H$154,"&gt;="&amp;K$4),0))</f>
        <v/>
      </c>
      <c r="L45" s="13">
        <f>IF(OR($A45="",L$4=""),"",IFERROR(COUNTIFS('Planning_zones'!$B$5:$B$154,$A45,'Planning_zones'!$K$5:$K$154,"&lt;&gt;Annulé",'Planning_zones'!$G$5:$G$154,"&lt;="&amp;L$4+6,'Planning_zones'!$H$5:$H$154,"&gt;="&amp;L$4),0))</f>
        <v/>
      </c>
      <c r="M45" s="13">
        <f>IF(OR($A45="",M$4=""),"",IFERROR(COUNTIFS('Planning_zones'!$B$5:$B$154,$A45,'Planning_zones'!$K$5:$K$154,"&lt;&gt;Annulé",'Planning_zones'!$G$5:$G$154,"&lt;="&amp;M$4+6,'Planning_zones'!$H$5:$H$154,"&gt;="&amp;M$4),0))</f>
        <v/>
      </c>
      <c r="N45" s="13">
        <f>IF(OR($A45="",N$4=""),"",IFERROR(COUNTIFS('Planning_zones'!$B$5:$B$154,$A45,'Planning_zones'!$K$5:$K$154,"&lt;&gt;Annulé",'Planning_zones'!$G$5:$G$154,"&lt;="&amp;N$4+6,'Planning_zones'!$H$5:$H$154,"&gt;="&amp;N$4),0))</f>
        <v/>
      </c>
      <c r="O45" s="13">
        <f>IF(OR($A45="",O$4=""),"",IFERROR(COUNTIFS('Planning_zones'!$B$5:$B$154,$A45,'Planning_zones'!$K$5:$K$154,"&lt;&gt;Annulé",'Planning_zones'!$G$5:$G$154,"&lt;="&amp;O$4+6,'Planning_zones'!$H$5:$H$154,"&gt;="&amp;O$4),0))</f>
        <v/>
      </c>
      <c r="P45" s="13">
        <f>IF(OR($A45="",P$4=""),"",IFERROR(COUNTIFS('Planning_zones'!$B$5:$B$154,$A45,'Planning_zones'!$K$5:$K$154,"&lt;&gt;Annulé",'Planning_zones'!$G$5:$G$154,"&lt;="&amp;P$4+6,'Planning_zones'!$H$5:$H$154,"&gt;="&amp;P$4),0))</f>
        <v/>
      </c>
      <c r="Q45" s="13">
        <f>IF(OR($A45="",Q$4=""),"",IFERROR(COUNTIFS('Planning_zones'!$B$5:$B$154,$A45,'Planning_zones'!$K$5:$K$154,"&lt;&gt;Annulé",'Planning_zones'!$G$5:$G$154,"&lt;="&amp;Q$4+6,'Planning_zones'!$H$5:$H$154,"&gt;="&amp;Q$4),0))</f>
        <v/>
      </c>
      <c r="R45" s="13">
        <f>IF(OR($A45="",R$4=""),"",IFERROR(COUNTIFS('Planning_zones'!$B$5:$B$154,$A45,'Planning_zones'!$K$5:$K$154,"&lt;&gt;Annulé",'Planning_zones'!$G$5:$G$154,"&lt;="&amp;R$4+6,'Planning_zones'!$H$5:$H$154,"&gt;="&amp;R$4),0))</f>
        <v/>
      </c>
      <c r="S45" s="13">
        <f>IF(OR($A45="",S$4=""),"",IFERROR(COUNTIFS('Planning_zones'!$B$5:$B$154,$A45,'Planning_zones'!$K$5:$K$154,"&lt;&gt;Annulé",'Planning_zones'!$G$5:$G$154,"&lt;="&amp;S$4+6,'Planning_zones'!$H$5:$H$154,"&gt;="&amp;S$4),0))</f>
        <v/>
      </c>
      <c r="T45" s="13">
        <f>IF(OR($A45="",T$4=""),"",IFERROR(COUNTIFS('Planning_zones'!$B$5:$B$154,$A45,'Planning_zones'!$K$5:$K$154,"&lt;&gt;Annulé",'Planning_zones'!$G$5:$G$154,"&lt;="&amp;T$4+6,'Planning_zones'!$H$5:$H$154,"&gt;="&amp;T$4),0))</f>
        <v/>
      </c>
      <c r="U45" s="13">
        <f>IF(OR($A45="",U$4=""),"",IFERROR(COUNTIFS('Planning_zones'!$B$5:$B$154,$A45,'Planning_zones'!$K$5:$K$154,"&lt;&gt;Annulé",'Planning_zones'!$G$5:$G$154,"&lt;="&amp;U$4+6,'Planning_zones'!$H$5:$H$154,"&gt;="&amp;U$4),0))</f>
        <v/>
      </c>
      <c r="V45" s="13">
        <f>IF(OR($A45="",V$4=""),"",IFERROR(COUNTIFS('Planning_zones'!$B$5:$B$154,$A45,'Planning_zones'!$K$5:$K$154,"&lt;&gt;Annulé",'Planning_zones'!$G$5:$G$154,"&lt;="&amp;V$4+6,'Planning_zones'!$H$5:$H$154,"&gt;="&amp;V$4),0))</f>
        <v/>
      </c>
      <c r="W45" s="13">
        <f>IF(OR($A45="",W$4=""),"",IFERROR(COUNTIFS('Planning_zones'!$B$5:$B$154,$A45,'Planning_zones'!$K$5:$K$154,"&lt;&gt;Annulé",'Planning_zones'!$G$5:$G$154,"&lt;="&amp;W$4+6,'Planning_zones'!$H$5:$H$154,"&gt;="&amp;W$4),0))</f>
        <v/>
      </c>
      <c r="X45" s="13">
        <f>IF(OR($A45="",X$4=""),"",IFERROR(COUNTIFS('Planning_zones'!$B$5:$B$154,$A45,'Planning_zones'!$K$5:$K$154,"&lt;&gt;Annulé",'Planning_zones'!$G$5:$G$154,"&lt;="&amp;X$4+6,'Planning_zones'!$H$5:$H$154,"&gt;="&amp;X$4),0))</f>
        <v/>
      </c>
      <c r="Y45" s="13">
        <f>IF(OR($A45="",Y$4=""),"",IFERROR(COUNTIFS('Planning_zones'!$B$5:$B$154,$A45,'Planning_zones'!$K$5:$K$154,"&lt;&gt;Annulé",'Planning_zones'!$G$5:$G$154,"&lt;="&amp;Y$4+6,'Planning_zones'!$H$5:$H$154,"&gt;="&amp;Y$4),0))</f>
        <v/>
      </c>
      <c r="Z45" s="13">
        <f>IF(OR($A45="",Z$4=""),"",IFERROR(COUNTIFS('Planning_zones'!$B$5:$B$154,$A45,'Planning_zones'!$K$5:$K$154,"&lt;&gt;Annulé",'Planning_zones'!$G$5:$G$154,"&lt;="&amp;Z$4+6,'Planning_zones'!$H$5:$H$154,"&gt;="&amp;Z$4),0))</f>
        <v/>
      </c>
      <c r="AA45" s="13">
        <f>IF(OR($A45="",AA$4=""),"",IFERROR(COUNTIFS('Planning_zones'!$B$5:$B$154,$A45,'Planning_zones'!$K$5:$K$154,"&lt;&gt;Annulé",'Planning_zones'!$G$5:$G$154,"&lt;="&amp;AA$4+6,'Planning_zones'!$H$5:$H$154,"&gt;="&amp;AA$4),0))</f>
        <v/>
      </c>
      <c r="AB45" s="13">
        <f>IF(OR($A45="",AB$4=""),"",IFERROR(COUNTIFS('Planning_zones'!$B$5:$B$154,$A45,'Planning_zones'!$K$5:$K$154,"&lt;&gt;Annulé",'Planning_zones'!$G$5:$G$154,"&lt;="&amp;AB$4+6,'Planning_zones'!$H$5:$H$154,"&gt;="&amp;AB$4),0))</f>
        <v/>
      </c>
      <c r="AC45" s="13">
        <f>IF(OR($A45="",AC$4=""),"",IFERROR(COUNTIFS('Planning_zones'!$B$5:$B$154,$A45,'Planning_zones'!$K$5:$K$154,"&lt;&gt;Annulé",'Planning_zones'!$G$5:$G$154,"&lt;="&amp;AC$4+6,'Planning_zones'!$H$5:$H$154,"&gt;="&amp;AC$4),0))</f>
        <v/>
      </c>
      <c r="AD45" s="13">
        <f>IF(OR($A45="",AD$4=""),"",IFERROR(COUNTIFS('Planning_zones'!$B$5:$B$154,$A45,'Planning_zones'!$K$5:$K$154,"&lt;&gt;Annulé",'Planning_zones'!$G$5:$G$154,"&lt;="&amp;AD$4+6,'Planning_zones'!$H$5:$H$154,"&gt;="&amp;AD$4),0))</f>
        <v/>
      </c>
      <c r="AE45" s="13">
        <f>IF(OR($A45="",AE$4=""),"",IFERROR(COUNTIFS('Planning_zones'!$B$5:$B$154,$A45,'Planning_zones'!$K$5:$K$154,"&lt;&gt;Annulé",'Planning_zones'!$G$5:$G$154,"&lt;="&amp;AE$4+6,'Planning_zones'!$H$5:$H$154,"&gt;="&amp;AE$4),0))</f>
        <v/>
      </c>
      <c r="AF45" s="13">
        <f>IF(OR($A45="",AF$4=""),"",IFERROR(COUNTIFS('Planning_zones'!$B$5:$B$154,$A45,'Planning_zones'!$K$5:$K$154,"&lt;&gt;Annulé",'Planning_zones'!$G$5:$G$154,"&lt;="&amp;AF$4+6,'Planning_zones'!$H$5:$H$154,"&gt;="&amp;AF$4),0))</f>
        <v/>
      </c>
      <c r="AG45" s="13">
        <f>IF(OR($A45="",AG$4=""),"",IFERROR(COUNTIFS('Planning_zones'!$B$5:$B$154,$A45,'Planning_zones'!$K$5:$K$154,"&lt;&gt;Annulé",'Planning_zones'!$G$5:$G$154,"&lt;="&amp;AG$4+6,'Planning_zones'!$H$5:$H$154,"&gt;="&amp;AG$4),0))</f>
        <v/>
      </c>
      <c r="AH45" s="13">
        <f>IF(OR($A45="",AH$4=""),"",IFERROR(COUNTIFS('Planning_zones'!$B$5:$B$154,$A45,'Planning_zones'!$K$5:$K$154,"&lt;&gt;Annulé",'Planning_zones'!$G$5:$G$154,"&lt;="&amp;AH$4+6,'Planning_zones'!$H$5:$H$154,"&gt;="&amp;AH$4),0))</f>
        <v/>
      </c>
      <c r="AI45" s="13">
        <f>IF(OR($A45="",AI$4=""),"",IFERROR(COUNTIFS('Planning_zones'!$B$5:$B$154,$A45,'Planning_zones'!$K$5:$K$154,"&lt;&gt;Annulé",'Planning_zones'!$G$5:$G$154,"&lt;="&amp;AI$4+6,'Planning_zones'!$H$5:$H$154,"&gt;="&amp;AI$4),0))</f>
        <v/>
      </c>
      <c r="AJ45" s="13">
        <f>IF(OR($A45="",AJ$4=""),"",IFERROR(COUNTIFS('Planning_zones'!$B$5:$B$154,$A45,'Planning_zones'!$K$5:$K$154,"&lt;&gt;Annulé",'Planning_zones'!$G$5:$G$154,"&lt;="&amp;AJ$4+6,'Planning_zones'!$H$5:$H$154,"&gt;="&amp;AJ$4),0))</f>
        <v/>
      </c>
      <c r="AK45" s="13">
        <f>IF(OR($A45="",AK$4=""),"",IFERROR(COUNTIFS('Planning_zones'!$B$5:$B$154,$A45,'Planning_zones'!$K$5:$K$154,"&lt;&gt;Annulé",'Planning_zones'!$G$5:$G$154,"&lt;="&amp;AK$4+6,'Planning_zones'!$H$5:$H$154,"&gt;="&amp;AK$4),0))</f>
        <v/>
      </c>
      <c r="AL45" s="13">
        <f>IF(OR($A45="",AL$4=""),"",IFERROR(COUNTIFS('Planning_zones'!$B$5:$B$154,$A45,'Planning_zones'!$K$5:$K$154,"&lt;&gt;Annulé",'Planning_zones'!$G$5:$G$154,"&lt;="&amp;AL$4+6,'Planning_zones'!$H$5:$H$154,"&gt;="&amp;AL$4),0))</f>
        <v/>
      </c>
      <c r="AM45" s="13">
        <f>IF(OR($A45="",AM$4=""),"",IFERROR(COUNTIFS('Planning_zones'!$B$5:$B$154,$A45,'Planning_zones'!$K$5:$K$154,"&lt;&gt;Annulé",'Planning_zones'!$G$5:$G$154,"&lt;="&amp;AM$4+6,'Planning_zones'!$H$5:$H$154,"&gt;="&amp;AM$4),0))</f>
        <v/>
      </c>
      <c r="AN45" s="13">
        <f>IF(OR($A45="",AN$4=""),"",IFERROR(COUNTIFS('Planning_zones'!$B$5:$B$154,$A45,'Planning_zones'!$K$5:$K$154,"&lt;&gt;Annulé",'Planning_zones'!$G$5:$G$154,"&lt;="&amp;AN$4+6,'Planning_zones'!$H$5:$H$154,"&gt;="&amp;AN$4),0))</f>
        <v/>
      </c>
      <c r="AO45" s="13">
        <f>IF(OR($A45="",AO$4=""),"",IFERROR(COUNTIFS('Planning_zones'!$B$5:$B$154,$A45,'Planning_zones'!$K$5:$K$154,"&lt;&gt;Annulé",'Planning_zones'!$G$5:$G$154,"&lt;="&amp;AO$4+6,'Planning_zones'!$H$5:$H$154,"&gt;="&amp;AO$4),0))</f>
        <v/>
      </c>
      <c r="AP45" s="13">
        <f>IF(OR($A45="",AP$4=""),"",IFERROR(COUNTIFS('Planning_zones'!$B$5:$B$154,$A45,'Planning_zones'!$K$5:$K$154,"&lt;&gt;Annulé",'Planning_zones'!$G$5:$G$154,"&lt;="&amp;AP$4+6,'Planning_zones'!$H$5:$H$154,"&gt;="&amp;AP$4),0))</f>
        <v/>
      </c>
      <c r="AQ45" s="13">
        <f>IF(OR($A45="",AQ$4=""),"",IFERROR(COUNTIFS('Planning_zones'!$B$5:$B$154,$A45,'Planning_zones'!$K$5:$K$154,"&lt;&gt;Annulé",'Planning_zones'!$G$5:$G$154,"&lt;="&amp;AQ$4+6,'Planning_zones'!$H$5:$H$154,"&gt;="&amp;AQ$4),0))</f>
        <v/>
      </c>
      <c r="AR45" s="13">
        <f>IF(OR($A45="",AR$4=""),"",IFERROR(COUNTIFS('Planning_zones'!$B$5:$B$154,$A45,'Planning_zones'!$K$5:$K$154,"&lt;&gt;Annulé",'Planning_zones'!$G$5:$G$154,"&lt;="&amp;AR$4+6,'Planning_zones'!$H$5:$H$154,"&gt;="&amp;AR$4),0))</f>
        <v/>
      </c>
      <c r="AS45" s="13">
        <f>IF(OR($A45="",AS$4=""),"",IFERROR(COUNTIFS('Planning_zones'!$B$5:$B$154,$A45,'Planning_zones'!$K$5:$K$154,"&lt;&gt;Annulé",'Planning_zones'!$G$5:$G$154,"&lt;="&amp;AS$4+6,'Planning_zones'!$H$5:$H$154,"&gt;="&amp;AS$4),0))</f>
        <v/>
      </c>
      <c r="AT45" s="13">
        <f>IF(OR($A45="",AT$4=""),"",IFERROR(COUNTIFS('Planning_zones'!$B$5:$B$154,$A45,'Planning_zones'!$K$5:$K$154,"&lt;&gt;Annulé",'Planning_zones'!$G$5:$G$154,"&lt;="&amp;AT$4+6,'Planning_zones'!$H$5:$H$154,"&gt;="&amp;AT$4),0))</f>
        <v/>
      </c>
      <c r="AU45" s="13">
        <f>IF(OR($A45="",AU$4=""),"",IFERROR(COUNTIFS('Planning_zones'!$B$5:$B$154,$A45,'Planning_zones'!$K$5:$K$154,"&lt;&gt;Annulé",'Planning_zones'!$G$5:$G$154,"&lt;="&amp;AU$4+6,'Planning_zones'!$H$5:$H$154,"&gt;="&amp;AU$4),0))</f>
        <v/>
      </c>
      <c r="AV45" s="13">
        <f>IF(OR($A45="",AV$4=""),"",IFERROR(COUNTIFS('Planning_zones'!$B$5:$B$154,$A45,'Planning_zones'!$K$5:$K$154,"&lt;&gt;Annulé",'Planning_zones'!$G$5:$G$154,"&lt;="&amp;AV$4+6,'Planning_zones'!$H$5:$H$154,"&gt;="&amp;AV$4),0))</f>
        <v/>
      </c>
      <c r="AW45" s="13">
        <f>IF(OR($A45="",AW$4=""),"",IFERROR(COUNTIFS('Planning_zones'!$B$5:$B$154,$A45,'Planning_zones'!$K$5:$K$154,"&lt;&gt;Annulé",'Planning_zones'!$G$5:$G$154,"&lt;="&amp;AW$4+6,'Planning_zones'!$H$5:$H$154,"&gt;="&amp;AW$4),0))</f>
        <v/>
      </c>
      <c r="AX45" s="13">
        <f>IF(OR($A45="",AX$4=""),"",IFERROR(COUNTIFS('Planning_zones'!$B$5:$B$154,$A45,'Planning_zones'!$K$5:$K$154,"&lt;&gt;Annulé",'Planning_zones'!$G$5:$G$154,"&lt;="&amp;AX$4+6,'Planning_zones'!$H$5:$H$154,"&gt;="&amp;AX$4),0))</f>
        <v/>
      </c>
      <c r="AY45" s="13">
        <f>IF(OR($A45="",AY$4=""),"",IFERROR(COUNTIFS('Planning_zones'!$B$5:$B$154,$A45,'Planning_zones'!$K$5:$K$154,"&lt;&gt;Annulé",'Planning_zones'!$G$5:$G$154,"&lt;="&amp;AY$4+6,'Planning_zones'!$H$5:$H$154,"&gt;="&amp;AY$4),0))</f>
        <v/>
      </c>
      <c r="AZ45" s="13">
        <f>IF(OR($A45="",AZ$4=""),"",IFERROR(COUNTIFS('Planning_zones'!$B$5:$B$154,$A45,'Planning_zones'!$K$5:$K$154,"&lt;&gt;Annulé",'Planning_zones'!$G$5:$G$154,"&lt;="&amp;AZ$4+6,'Planning_zones'!$H$5:$H$154,"&gt;="&amp;AZ$4),0))</f>
        <v/>
      </c>
      <c r="BA45" s="13">
        <f>IF(OR($A45="",BA$4=""),"",IFERROR(COUNTIFS('Planning_zones'!$B$5:$B$154,$A45,'Planning_zones'!$K$5:$K$154,"&lt;&gt;Annulé",'Planning_zones'!$G$5:$G$154,"&lt;="&amp;BA$4+6,'Planning_zones'!$H$5:$H$154,"&gt;="&amp;BA$4),0))</f>
        <v/>
      </c>
    </row>
    <row r="46" ht="21" customHeight="1">
      <c r="A46" s="28">
        <f>IFERROR(INDEX('Paramètres'!$A$8:$A$107,MATCH(SMALL('Paramètres'!$C$8:$C$107,42),'Paramètres'!$C$8:$C$107,0)),"")</f>
        <v/>
      </c>
      <c r="B46" s="13">
        <f>IF(OR($A46="",B$4=""),"",IFERROR(COUNTIFS('Planning_zones'!$B$5:$B$154,$A46,'Planning_zones'!$K$5:$K$154,"&lt;&gt;Annulé",'Planning_zones'!$G$5:$G$154,"&lt;="&amp;B$4+6,'Planning_zones'!$H$5:$H$154,"&gt;="&amp;B$4),0))</f>
        <v/>
      </c>
      <c r="C46" s="13">
        <f>IF(OR($A46="",C$4=""),"",IFERROR(COUNTIFS('Planning_zones'!$B$5:$B$154,$A46,'Planning_zones'!$K$5:$K$154,"&lt;&gt;Annulé",'Planning_zones'!$G$5:$G$154,"&lt;="&amp;C$4+6,'Planning_zones'!$H$5:$H$154,"&gt;="&amp;C$4),0))</f>
        <v/>
      </c>
      <c r="D46" s="13">
        <f>IF(OR($A46="",D$4=""),"",IFERROR(COUNTIFS('Planning_zones'!$B$5:$B$154,$A46,'Planning_zones'!$K$5:$K$154,"&lt;&gt;Annulé",'Planning_zones'!$G$5:$G$154,"&lt;="&amp;D$4+6,'Planning_zones'!$H$5:$H$154,"&gt;="&amp;D$4),0))</f>
        <v/>
      </c>
      <c r="E46" s="13">
        <f>IF(OR($A46="",E$4=""),"",IFERROR(COUNTIFS('Planning_zones'!$B$5:$B$154,$A46,'Planning_zones'!$K$5:$K$154,"&lt;&gt;Annulé",'Planning_zones'!$G$5:$G$154,"&lt;="&amp;E$4+6,'Planning_zones'!$H$5:$H$154,"&gt;="&amp;E$4),0))</f>
        <v/>
      </c>
      <c r="F46" s="13">
        <f>IF(OR($A46="",F$4=""),"",IFERROR(COUNTIFS('Planning_zones'!$B$5:$B$154,$A46,'Planning_zones'!$K$5:$K$154,"&lt;&gt;Annulé",'Planning_zones'!$G$5:$G$154,"&lt;="&amp;F$4+6,'Planning_zones'!$H$5:$H$154,"&gt;="&amp;F$4),0))</f>
        <v/>
      </c>
      <c r="G46" s="13">
        <f>IF(OR($A46="",G$4=""),"",IFERROR(COUNTIFS('Planning_zones'!$B$5:$B$154,$A46,'Planning_zones'!$K$5:$K$154,"&lt;&gt;Annulé",'Planning_zones'!$G$5:$G$154,"&lt;="&amp;G$4+6,'Planning_zones'!$H$5:$H$154,"&gt;="&amp;G$4),0))</f>
        <v/>
      </c>
      <c r="H46" s="13">
        <f>IF(OR($A46="",H$4=""),"",IFERROR(COUNTIFS('Planning_zones'!$B$5:$B$154,$A46,'Planning_zones'!$K$5:$K$154,"&lt;&gt;Annulé",'Planning_zones'!$G$5:$G$154,"&lt;="&amp;H$4+6,'Planning_zones'!$H$5:$H$154,"&gt;="&amp;H$4),0))</f>
        <v/>
      </c>
      <c r="I46" s="13">
        <f>IF(OR($A46="",I$4=""),"",IFERROR(COUNTIFS('Planning_zones'!$B$5:$B$154,$A46,'Planning_zones'!$K$5:$K$154,"&lt;&gt;Annulé",'Planning_zones'!$G$5:$G$154,"&lt;="&amp;I$4+6,'Planning_zones'!$H$5:$H$154,"&gt;="&amp;I$4),0))</f>
        <v/>
      </c>
      <c r="J46" s="13">
        <f>IF(OR($A46="",J$4=""),"",IFERROR(COUNTIFS('Planning_zones'!$B$5:$B$154,$A46,'Planning_zones'!$K$5:$K$154,"&lt;&gt;Annulé",'Planning_zones'!$G$5:$G$154,"&lt;="&amp;J$4+6,'Planning_zones'!$H$5:$H$154,"&gt;="&amp;J$4),0))</f>
        <v/>
      </c>
      <c r="K46" s="13">
        <f>IF(OR($A46="",K$4=""),"",IFERROR(COUNTIFS('Planning_zones'!$B$5:$B$154,$A46,'Planning_zones'!$K$5:$K$154,"&lt;&gt;Annulé",'Planning_zones'!$G$5:$G$154,"&lt;="&amp;K$4+6,'Planning_zones'!$H$5:$H$154,"&gt;="&amp;K$4),0))</f>
        <v/>
      </c>
      <c r="L46" s="13">
        <f>IF(OR($A46="",L$4=""),"",IFERROR(COUNTIFS('Planning_zones'!$B$5:$B$154,$A46,'Planning_zones'!$K$5:$K$154,"&lt;&gt;Annulé",'Planning_zones'!$G$5:$G$154,"&lt;="&amp;L$4+6,'Planning_zones'!$H$5:$H$154,"&gt;="&amp;L$4),0))</f>
        <v/>
      </c>
      <c r="M46" s="13">
        <f>IF(OR($A46="",M$4=""),"",IFERROR(COUNTIFS('Planning_zones'!$B$5:$B$154,$A46,'Planning_zones'!$K$5:$K$154,"&lt;&gt;Annulé",'Planning_zones'!$G$5:$G$154,"&lt;="&amp;M$4+6,'Planning_zones'!$H$5:$H$154,"&gt;="&amp;M$4),0))</f>
        <v/>
      </c>
      <c r="N46" s="13">
        <f>IF(OR($A46="",N$4=""),"",IFERROR(COUNTIFS('Planning_zones'!$B$5:$B$154,$A46,'Planning_zones'!$K$5:$K$154,"&lt;&gt;Annulé",'Planning_zones'!$G$5:$G$154,"&lt;="&amp;N$4+6,'Planning_zones'!$H$5:$H$154,"&gt;="&amp;N$4),0))</f>
        <v/>
      </c>
      <c r="O46" s="13">
        <f>IF(OR($A46="",O$4=""),"",IFERROR(COUNTIFS('Planning_zones'!$B$5:$B$154,$A46,'Planning_zones'!$K$5:$K$154,"&lt;&gt;Annulé",'Planning_zones'!$G$5:$G$154,"&lt;="&amp;O$4+6,'Planning_zones'!$H$5:$H$154,"&gt;="&amp;O$4),0))</f>
        <v/>
      </c>
      <c r="P46" s="13">
        <f>IF(OR($A46="",P$4=""),"",IFERROR(COUNTIFS('Planning_zones'!$B$5:$B$154,$A46,'Planning_zones'!$K$5:$K$154,"&lt;&gt;Annulé",'Planning_zones'!$G$5:$G$154,"&lt;="&amp;P$4+6,'Planning_zones'!$H$5:$H$154,"&gt;="&amp;P$4),0))</f>
        <v/>
      </c>
      <c r="Q46" s="13">
        <f>IF(OR($A46="",Q$4=""),"",IFERROR(COUNTIFS('Planning_zones'!$B$5:$B$154,$A46,'Planning_zones'!$K$5:$K$154,"&lt;&gt;Annulé",'Planning_zones'!$G$5:$G$154,"&lt;="&amp;Q$4+6,'Planning_zones'!$H$5:$H$154,"&gt;="&amp;Q$4),0))</f>
        <v/>
      </c>
      <c r="R46" s="13">
        <f>IF(OR($A46="",R$4=""),"",IFERROR(COUNTIFS('Planning_zones'!$B$5:$B$154,$A46,'Planning_zones'!$K$5:$K$154,"&lt;&gt;Annulé",'Planning_zones'!$G$5:$G$154,"&lt;="&amp;R$4+6,'Planning_zones'!$H$5:$H$154,"&gt;="&amp;R$4),0))</f>
        <v/>
      </c>
      <c r="S46" s="13">
        <f>IF(OR($A46="",S$4=""),"",IFERROR(COUNTIFS('Planning_zones'!$B$5:$B$154,$A46,'Planning_zones'!$K$5:$K$154,"&lt;&gt;Annulé",'Planning_zones'!$G$5:$G$154,"&lt;="&amp;S$4+6,'Planning_zones'!$H$5:$H$154,"&gt;="&amp;S$4),0))</f>
        <v/>
      </c>
      <c r="T46" s="13">
        <f>IF(OR($A46="",T$4=""),"",IFERROR(COUNTIFS('Planning_zones'!$B$5:$B$154,$A46,'Planning_zones'!$K$5:$K$154,"&lt;&gt;Annulé",'Planning_zones'!$G$5:$G$154,"&lt;="&amp;T$4+6,'Planning_zones'!$H$5:$H$154,"&gt;="&amp;T$4),0))</f>
        <v/>
      </c>
      <c r="U46" s="13">
        <f>IF(OR($A46="",U$4=""),"",IFERROR(COUNTIFS('Planning_zones'!$B$5:$B$154,$A46,'Planning_zones'!$K$5:$K$154,"&lt;&gt;Annulé",'Planning_zones'!$G$5:$G$154,"&lt;="&amp;U$4+6,'Planning_zones'!$H$5:$H$154,"&gt;="&amp;U$4),0))</f>
        <v/>
      </c>
      <c r="V46" s="13">
        <f>IF(OR($A46="",V$4=""),"",IFERROR(COUNTIFS('Planning_zones'!$B$5:$B$154,$A46,'Planning_zones'!$K$5:$K$154,"&lt;&gt;Annulé",'Planning_zones'!$G$5:$G$154,"&lt;="&amp;V$4+6,'Planning_zones'!$H$5:$H$154,"&gt;="&amp;V$4),0))</f>
        <v/>
      </c>
      <c r="W46" s="13">
        <f>IF(OR($A46="",W$4=""),"",IFERROR(COUNTIFS('Planning_zones'!$B$5:$B$154,$A46,'Planning_zones'!$K$5:$K$154,"&lt;&gt;Annulé",'Planning_zones'!$G$5:$G$154,"&lt;="&amp;W$4+6,'Planning_zones'!$H$5:$H$154,"&gt;="&amp;W$4),0))</f>
        <v/>
      </c>
      <c r="X46" s="13">
        <f>IF(OR($A46="",X$4=""),"",IFERROR(COUNTIFS('Planning_zones'!$B$5:$B$154,$A46,'Planning_zones'!$K$5:$K$154,"&lt;&gt;Annulé",'Planning_zones'!$G$5:$G$154,"&lt;="&amp;X$4+6,'Planning_zones'!$H$5:$H$154,"&gt;="&amp;X$4),0))</f>
        <v/>
      </c>
      <c r="Y46" s="13">
        <f>IF(OR($A46="",Y$4=""),"",IFERROR(COUNTIFS('Planning_zones'!$B$5:$B$154,$A46,'Planning_zones'!$K$5:$K$154,"&lt;&gt;Annulé",'Planning_zones'!$G$5:$G$154,"&lt;="&amp;Y$4+6,'Planning_zones'!$H$5:$H$154,"&gt;="&amp;Y$4),0))</f>
        <v/>
      </c>
      <c r="Z46" s="13">
        <f>IF(OR($A46="",Z$4=""),"",IFERROR(COUNTIFS('Planning_zones'!$B$5:$B$154,$A46,'Planning_zones'!$K$5:$K$154,"&lt;&gt;Annulé",'Planning_zones'!$G$5:$G$154,"&lt;="&amp;Z$4+6,'Planning_zones'!$H$5:$H$154,"&gt;="&amp;Z$4),0))</f>
        <v/>
      </c>
      <c r="AA46" s="13">
        <f>IF(OR($A46="",AA$4=""),"",IFERROR(COUNTIFS('Planning_zones'!$B$5:$B$154,$A46,'Planning_zones'!$K$5:$K$154,"&lt;&gt;Annulé",'Planning_zones'!$G$5:$G$154,"&lt;="&amp;AA$4+6,'Planning_zones'!$H$5:$H$154,"&gt;="&amp;AA$4),0))</f>
        <v/>
      </c>
      <c r="AB46" s="13">
        <f>IF(OR($A46="",AB$4=""),"",IFERROR(COUNTIFS('Planning_zones'!$B$5:$B$154,$A46,'Planning_zones'!$K$5:$K$154,"&lt;&gt;Annulé",'Planning_zones'!$G$5:$G$154,"&lt;="&amp;AB$4+6,'Planning_zones'!$H$5:$H$154,"&gt;="&amp;AB$4),0))</f>
        <v/>
      </c>
      <c r="AC46" s="13">
        <f>IF(OR($A46="",AC$4=""),"",IFERROR(COUNTIFS('Planning_zones'!$B$5:$B$154,$A46,'Planning_zones'!$K$5:$K$154,"&lt;&gt;Annulé",'Planning_zones'!$G$5:$G$154,"&lt;="&amp;AC$4+6,'Planning_zones'!$H$5:$H$154,"&gt;="&amp;AC$4),0))</f>
        <v/>
      </c>
      <c r="AD46" s="13">
        <f>IF(OR($A46="",AD$4=""),"",IFERROR(COUNTIFS('Planning_zones'!$B$5:$B$154,$A46,'Planning_zones'!$K$5:$K$154,"&lt;&gt;Annulé",'Planning_zones'!$G$5:$G$154,"&lt;="&amp;AD$4+6,'Planning_zones'!$H$5:$H$154,"&gt;="&amp;AD$4),0))</f>
        <v/>
      </c>
      <c r="AE46" s="13">
        <f>IF(OR($A46="",AE$4=""),"",IFERROR(COUNTIFS('Planning_zones'!$B$5:$B$154,$A46,'Planning_zones'!$K$5:$K$154,"&lt;&gt;Annulé",'Planning_zones'!$G$5:$G$154,"&lt;="&amp;AE$4+6,'Planning_zones'!$H$5:$H$154,"&gt;="&amp;AE$4),0))</f>
        <v/>
      </c>
      <c r="AF46" s="13">
        <f>IF(OR($A46="",AF$4=""),"",IFERROR(COUNTIFS('Planning_zones'!$B$5:$B$154,$A46,'Planning_zones'!$K$5:$K$154,"&lt;&gt;Annulé",'Planning_zones'!$G$5:$G$154,"&lt;="&amp;AF$4+6,'Planning_zones'!$H$5:$H$154,"&gt;="&amp;AF$4),0))</f>
        <v/>
      </c>
      <c r="AG46" s="13">
        <f>IF(OR($A46="",AG$4=""),"",IFERROR(COUNTIFS('Planning_zones'!$B$5:$B$154,$A46,'Planning_zones'!$K$5:$K$154,"&lt;&gt;Annulé",'Planning_zones'!$G$5:$G$154,"&lt;="&amp;AG$4+6,'Planning_zones'!$H$5:$H$154,"&gt;="&amp;AG$4),0))</f>
        <v/>
      </c>
      <c r="AH46" s="13">
        <f>IF(OR($A46="",AH$4=""),"",IFERROR(COUNTIFS('Planning_zones'!$B$5:$B$154,$A46,'Planning_zones'!$K$5:$K$154,"&lt;&gt;Annulé",'Planning_zones'!$G$5:$G$154,"&lt;="&amp;AH$4+6,'Planning_zones'!$H$5:$H$154,"&gt;="&amp;AH$4),0))</f>
        <v/>
      </c>
      <c r="AI46" s="13">
        <f>IF(OR($A46="",AI$4=""),"",IFERROR(COUNTIFS('Planning_zones'!$B$5:$B$154,$A46,'Planning_zones'!$K$5:$K$154,"&lt;&gt;Annulé",'Planning_zones'!$G$5:$G$154,"&lt;="&amp;AI$4+6,'Planning_zones'!$H$5:$H$154,"&gt;="&amp;AI$4),0))</f>
        <v/>
      </c>
      <c r="AJ46" s="13">
        <f>IF(OR($A46="",AJ$4=""),"",IFERROR(COUNTIFS('Planning_zones'!$B$5:$B$154,$A46,'Planning_zones'!$K$5:$K$154,"&lt;&gt;Annulé",'Planning_zones'!$G$5:$G$154,"&lt;="&amp;AJ$4+6,'Planning_zones'!$H$5:$H$154,"&gt;="&amp;AJ$4),0))</f>
        <v/>
      </c>
      <c r="AK46" s="13">
        <f>IF(OR($A46="",AK$4=""),"",IFERROR(COUNTIFS('Planning_zones'!$B$5:$B$154,$A46,'Planning_zones'!$K$5:$K$154,"&lt;&gt;Annulé",'Planning_zones'!$G$5:$G$154,"&lt;="&amp;AK$4+6,'Planning_zones'!$H$5:$H$154,"&gt;="&amp;AK$4),0))</f>
        <v/>
      </c>
      <c r="AL46" s="13">
        <f>IF(OR($A46="",AL$4=""),"",IFERROR(COUNTIFS('Planning_zones'!$B$5:$B$154,$A46,'Planning_zones'!$K$5:$K$154,"&lt;&gt;Annulé",'Planning_zones'!$G$5:$G$154,"&lt;="&amp;AL$4+6,'Planning_zones'!$H$5:$H$154,"&gt;="&amp;AL$4),0))</f>
        <v/>
      </c>
      <c r="AM46" s="13">
        <f>IF(OR($A46="",AM$4=""),"",IFERROR(COUNTIFS('Planning_zones'!$B$5:$B$154,$A46,'Planning_zones'!$K$5:$K$154,"&lt;&gt;Annulé",'Planning_zones'!$G$5:$G$154,"&lt;="&amp;AM$4+6,'Planning_zones'!$H$5:$H$154,"&gt;="&amp;AM$4),0))</f>
        <v/>
      </c>
      <c r="AN46" s="13">
        <f>IF(OR($A46="",AN$4=""),"",IFERROR(COUNTIFS('Planning_zones'!$B$5:$B$154,$A46,'Planning_zones'!$K$5:$K$154,"&lt;&gt;Annulé",'Planning_zones'!$G$5:$G$154,"&lt;="&amp;AN$4+6,'Planning_zones'!$H$5:$H$154,"&gt;="&amp;AN$4),0))</f>
        <v/>
      </c>
      <c r="AO46" s="13">
        <f>IF(OR($A46="",AO$4=""),"",IFERROR(COUNTIFS('Planning_zones'!$B$5:$B$154,$A46,'Planning_zones'!$K$5:$K$154,"&lt;&gt;Annulé",'Planning_zones'!$G$5:$G$154,"&lt;="&amp;AO$4+6,'Planning_zones'!$H$5:$H$154,"&gt;="&amp;AO$4),0))</f>
        <v/>
      </c>
      <c r="AP46" s="13">
        <f>IF(OR($A46="",AP$4=""),"",IFERROR(COUNTIFS('Planning_zones'!$B$5:$B$154,$A46,'Planning_zones'!$K$5:$K$154,"&lt;&gt;Annulé",'Planning_zones'!$G$5:$G$154,"&lt;="&amp;AP$4+6,'Planning_zones'!$H$5:$H$154,"&gt;="&amp;AP$4),0))</f>
        <v/>
      </c>
      <c r="AQ46" s="13">
        <f>IF(OR($A46="",AQ$4=""),"",IFERROR(COUNTIFS('Planning_zones'!$B$5:$B$154,$A46,'Planning_zones'!$K$5:$K$154,"&lt;&gt;Annulé",'Planning_zones'!$G$5:$G$154,"&lt;="&amp;AQ$4+6,'Planning_zones'!$H$5:$H$154,"&gt;="&amp;AQ$4),0))</f>
        <v/>
      </c>
      <c r="AR46" s="13">
        <f>IF(OR($A46="",AR$4=""),"",IFERROR(COUNTIFS('Planning_zones'!$B$5:$B$154,$A46,'Planning_zones'!$K$5:$K$154,"&lt;&gt;Annulé",'Planning_zones'!$G$5:$G$154,"&lt;="&amp;AR$4+6,'Planning_zones'!$H$5:$H$154,"&gt;="&amp;AR$4),0))</f>
        <v/>
      </c>
      <c r="AS46" s="13">
        <f>IF(OR($A46="",AS$4=""),"",IFERROR(COUNTIFS('Planning_zones'!$B$5:$B$154,$A46,'Planning_zones'!$K$5:$K$154,"&lt;&gt;Annulé",'Planning_zones'!$G$5:$G$154,"&lt;="&amp;AS$4+6,'Planning_zones'!$H$5:$H$154,"&gt;="&amp;AS$4),0))</f>
        <v/>
      </c>
      <c r="AT46" s="13">
        <f>IF(OR($A46="",AT$4=""),"",IFERROR(COUNTIFS('Planning_zones'!$B$5:$B$154,$A46,'Planning_zones'!$K$5:$K$154,"&lt;&gt;Annulé",'Planning_zones'!$G$5:$G$154,"&lt;="&amp;AT$4+6,'Planning_zones'!$H$5:$H$154,"&gt;="&amp;AT$4),0))</f>
        <v/>
      </c>
      <c r="AU46" s="13">
        <f>IF(OR($A46="",AU$4=""),"",IFERROR(COUNTIFS('Planning_zones'!$B$5:$B$154,$A46,'Planning_zones'!$K$5:$K$154,"&lt;&gt;Annulé",'Planning_zones'!$G$5:$G$154,"&lt;="&amp;AU$4+6,'Planning_zones'!$H$5:$H$154,"&gt;="&amp;AU$4),0))</f>
        <v/>
      </c>
      <c r="AV46" s="13">
        <f>IF(OR($A46="",AV$4=""),"",IFERROR(COUNTIFS('Planning_zones'!$B$5:$B$154,$A46,'Planning_zones'!$K$5:$K$154,"&lt;&gt;Annulé",'Planning_zones'!$G$5:$G$154,"&lt;="&amp;AV$4+6,'Planning_zones'!$H$5:$H$154,"&gt;="&amp;AV$4),0))</f>
        <v/>
      </c>
      <c r="AW46" s="13">
        <f>IF(OR($A46="",AW$4=""),"",IFERROR(COUNTIFS('Planning_zones'!$B$5:$B$154,$A46,'Planning_zones'!$K$5:$K$154,"&lt;&gt;Annulé",'Planning_zones'!$G$5:$G$154,"&lt;="&amp;AW$4+6,'Planning_zones'!$H$5:$H$154,"&gt;="&amp;AW$4),0))</f>
        <v/>
      </c>
      <c r="AX46" s="13">
        <f>IF(OR($A46="",AX$4=""),"",IFERROR(COUNTIFS('Planning_zones'!$B$5:$B$154,$A46,'Planning_zones'!$K$5:$K$154,"&lt;&gt;Annulé",'Planning_zones'!$G$5:$G$154,"&lt;="&amp;AX$4+6,'Planning_zones'!$H$5:$H$154,"&gt;="&amp;AX$4),0))</f>
        <v/>
      </c>
      <c r="AY46" s="13">
        <f>IF(OR($A46="",AY$4=""),"",IFERROR(COUNTIFS('Planning_zones'!$B$5:$B$154,$A46,'Planning_zones'!$K$5:$K$154,"&lt;&gt;Annulé",'Planning_zones'!$G$5:$G$154,"&lt;="&amp;AY$4+6,'Planning_zones'!$H$5:$H$154,"&gt;="&amp;AY$4),0))</f>
        <v/>
      </c>
      <c r="AZ46" s="13">
        <f>IF(OR($A46="",AZ$4=""),"",IFERROR(COUNTIFS('Planning_zones'!$B$5:$B$154,$A46,'Planning_zones'!$K$5:$K$154,"&lt;&gt;Annulé",'Planning_zones'!$G$5:$G$154,"&lt;="&amp;AZ$4+6,'Planning_zones'!$H$5:$H$154,"&gt;="&amp;AZ$4),0))</f>
        <v/>
      </c>
      <c r="BA46" s="13">
        <f>IF(OR($A46="",BA$4=""),"",IFERROR(COUNTIFS('Planning_zones'!$B$5:$B$154,$A46,'Planning_zones'!$K$5:$K$154,"&lt;&gt;Annulé",'Planning_zones'!$G$5:$G$154,"&lt;="&amp;BA$4+6,'Planning_zones'!$H$5:$H$154,"&gt;="&amp;BA$4),0))</f>
        <v/>
      </c>
    </row>
    <row r="47" ht="21" customHeight="1">
      <c r="A47" s="27">
        <f>IFERROR(INDEX('Paramètres'!$A$8:$A$107,MATCH(SMALL('Paramètres'!$C$8:$C$107,43),'Paramètres'!$C$8:$C$107,0)),"")</f>
        <v/>
      </c>
      <c r="B47" s="13">
        <f>IF(OR($A47="",B$4=""),"",IFERROR(COUNTIFS('Planning_zones'!$B$5:$B$154,$A47,'Planning_zones'!$K$5:$K$154,"&lt;&gt;Annulé",'Planning_zones'!$G$5:$G$154,"&lt;="&amp;B$4+6,'Planning_zones'!$H$5:$H$154,"&gt;="&amp;B$4),0))</f>
        <v/>
      </c>
      <c r="C47" s="13">
        <f>IF(OR($A47="",C$4=""),"",IFERROR(COUNTIFS('Planning_zones'!$B$5:$B$154,$A47,'Planning_zones'!$K$5:$K$154,"&lt;&gt;Annulé",'Planning_zones'!$G$5:$G$154,"&lt;="&amp;C$4+6,'Planning_zones'!$H$5:$H$154,"&gt;="&amp;C$4),0))</f>
        <v/>
      </c>
      <c r="D47" s="13">
        <f>IF(OR($A47="",D$4=""),"",IFERROR(COUNTIFS('Planning_zones'!$B$5:$B$154,$A47,'Planning_zones'!$K$5:$K$154,"&lt;&gt;Annulé",'Planning_zones'!$G$5:$G$154,"&lt;="&amp;D$4+6,'Planning_zones'!$H$5:$H$154,"&gt;="&amp;D$4),0))</f>
        <v/>
      </c>
      <c r="E47" s="13">
        <f>IF(OR($A47="",E$4=""),"",IFERROR(COUNTIFS('Planning_zones'!$B$5:$B$154,$A47,'Planning_zones'!$K$5:$K$154,"&lt;&gt;Annulé",'Planning_zones'!$G$5:$G$154,"&lt;="&amp;E$4+6,'Planning_zones'!$H$5:$H$154,"&gt;="&amp;E$4),0))</f>
        <v/>
      </c>
      <c r="F47" s="13">
        <f>IF(OR($A47="",F$4=""),"",IFERROR(COUNTIFS('Planning_zones'!$B$5:$B$154,$A47,'Planning_zones'!$K$5:$K$154,"&lt;&gt;Annulé",'Planning_zones'!$G$5:$G$154,"&lt;="&amp;F$4+6,'Planning_zones'!$H$5:$H$154,"&gt;="&amp;F$4),0))</f>
        <v/>
      </c>
      <c r="G47" s="13">
        <f>IF(OR($A47="",G$4=""),"",IFERROR(COUNTIFS('Planning_zones'!$B$5:$B$154,$A47,'Planning_zones'!$K$5:$K$154,"&lt;&gt;Annulé",'Planning_zones'!$G$5:$G$154,"&lt;="&amp;G$4+6,'Planning_zones'!$H$5:$H$154,"&gt;="&amp;G$4),0))</f>
        <v/>
      </c>
      <c r="H47" s="13">
        <f>IF(OR($A47="",H$4=""),"",IFERROR(COUNTIFS('Planning_zones'!$B$5:$B$154,$A47,'Planning_zones'!$K$5:$K$154,"&lt;&gt;Annulé",'Planning_zones'!$G$5:$G$154,"&lt;="&amp;H$4+6,'Planning_zones'!$H$5:$H$154,"&gt;="&amp;H$4),0))</f>
        <v/>
      </c>
      <c r="I47" s="13">
        <f>IF(OR($A47="",I$4=""),"",IFERROR(COUNTIFS('Planning_zones'!$B$5:$B$154,$A47,'Planning_zones'!$K$5:$K$154,"&lt;&gt;Annulé",'Planning_zones'!$G$5:$G$154,"&lt;="&amp;I$4+6,'Planning_zones'!$H$5:$H$154,"&gt;="&amp;I$4),0))</f>
        <v/>
      </c>
      <c r="J47" s="13">
        <f>IF(OR($A47="",J$4=""),"",IFERROR(COUNTIFS('Planning_zones'!$B$5:$B$154,$A47,'Planning_zones'!$K$5:$K$154,"&lt;&gt;Annulé",'Planning_zones'!$G$5:$G$154,"&lt;="&amp;J$4+6,'Planning_zones'!$H$5:$H$154,"&gt;="&amp;J$4),0))</f>
        <v/>
      </c>
      <c r="K47" s="13">
        <f>IF(OR($A47="",K$4=""),"",IFERROR(COUNTIFS('Planning_zones'!$B$5:$B$154,$A47,'Planning_zones'!$K$5:$K$154,"&lt;&gt;Annulé",'Planning_zones'!$G$5:$G$154,"&lt;="&amp;K$4+6,'Planning_zones'!$H$5:$H$154,"&gt;="&amp;K$4),0))</f>
        <v/>
      </c>
      <c r="L47" s="13">
        <f>IF(OR($A47="",L$4=""),"",IFERROR(COUNTIFS('Planning_zones'!$B$5:$B$154,$A47,'Planning_zones'!$K$5:$K$154,"&lt;&gt;Annulé",'Planning_zones'!$G$5:$G$154,"&lt;="&amp;L$4+6,'Planning_zones'!$H$5:$H$154,"&gt;="&amp;L$4),0))</f>
        <v/>
      </c>
      <c r="M47" s="13">
        <f>IF(OR($A47="",M$4=""),"",IFERROR(COUNTIFS('Planning_zones'!$B$5:$B$154,$A47,'Planning_zones'!$K$5:$K$154,"&lt;&gt;Annulé",'Planning_zones'!$G$5:$G$154,"&lt;="&amp;M$4+6,'Planning_zones'!$H$5:$H$154,"&gt;="&amp;M$4),0))</f>
        <v/>
      </c>
      <c r="N47" s="13">
        <f>IF(OR($A47="",N$4=""),"",IFERROR(COUNTIFS('Planning_zones'!$B$5:$B$154,$A47,'Planning_zones'!$K$5:$K$154,"&lt;&gt;Annulé",'Planning_zones'!$G$5:$G$154,"&lt;="&amp;N$4+6,'Planning_zones'!$H$5:$H$154,"&gt;="&amp;N$4),0))</f>
        <v/>
      </c>
      <c r="O47" s="13">
        <f>IF(OR($A47="",O$4=""),"",IFERROR(COUNTIFS('Planning_zones'!$B$5:$B$154,$A47,'Planning_zones'!$K$5:$K$154,"&lt;&gt;Annulé",'Planning_zones'!$G$5:$G$154,"&lt;="&amp;O$4+6,'Planning_zones'!$H$5:$H$154,"&gt;="&amp;O$4),0))</f>
        <v/>
      </c>
      <c r="P47" s="13">
        <f>IF(OR($A47="",P$4=""),"",IFERROR(COUNTIFS('Planning_zones'!$B$5:$B$154,$A47,'Planning_zones'!$K$5:$K$154,"&lt;&gt;Annulé",'Planning_zones'!$G$5:$G$154,"&lt;="&amp;P$4+6,'Planning_zones'!$H$5:$H$154,"&gt;="&amp;P$4),0))</f>
        <v/>
      </c>
      <c r="Q47" s="13">
        <f>IF(OR($A47="",Q$4=""),"",IFERROR(COUNTIFS('Planning_zones'!$B$5:$B$154,$A47,'Planning_zones'!$K$5:$K$154,"&lt;&gt;Annulé",'Planning_zones'!$G$5:$G$154,"&lt;="&amp;Q$4+6,'Planning_zones'!$H$5:$H$154,"&gt;="&amp;Q$4),0))</f>
        <v/>
      </c>
      <c r="R47" s="13">
        <f>IF(OR($A47="",R$4=""),"",IFERROR(COUNTIFS('Planning_zones'!$B$5:$B$154,$A47,'Planning_zones'!$K$5:$K$154,"&lt;&gt;Annulé",'Planning_zones'!$G$5:$G$154,"&lt;="&amp;R$4+6,'Planning_zones'!$H$5:$H$154,"&gt;="&amp;R$4),0))</f>
        <v/>
      </c>
      <c r="S47" s="13">
        <f>IF(OR($A47="",S$4=""),"",IFERROR(COUNTIFS('Planning_zones'!$B$5:$B$154,$A47,'Planning_zones'!$K$5:$K$154,"&lt;&gt;Annulé",'Planning_zones'!$G$5:$G$154,"&lt;="&amp;S$4+6,'Planning_zones'!$H$5:$H$154,"&gt;="&amp;S$4),0))</f>
        <v/>
      </c>
      <c r="T47" s="13">
        <f>IF(OR($A47="",T$4=""),"",IFERROR(COUNTIFS('Planning_zones'!$B$5:$B$154,$A47,'Planning_zones'!$K$5:$K$154,"&lt;&gt;Annulé",'Planning_zones'!$G$5:$G$154,"&lt;="&amp;T$4+6,'Planning_zones'!$H$5:$H$154,"&gt;="&amp;T$4),0))</f>
        <v/>
      </c>
      <c r="U47" s="13">
        <f>IF(OR($A47="",U$4=""),"",IFERROR(COUNTIFS('Planning_zones'!$B$5:$B$154,$A47,'Planning_zones'!$K$5:$K$154,"&lt;&gt;Annulé",'Planning_zones'!$G$5:$G$154,"&lt;="&amp;U$4+6,'Planning_zones'!$H$5:$H$154,"&gt;="&amp;U$4),0))</f>
        <v/>
      </c>
      <c r="V47" s="13">
        <f>IF(OR($A47="",V$4=""),"",IFERROR(COUNTIFS('Planning_zones'!$B$5:$B$154,$A47,'Planning_zones'!$K$5:$K$154,"&lt;&gt;Annulé",'Planning_zones'!$G$5:$G$154,"&lt;="&amp;V$4+6,'Planning_zones'!$H$5:$H$154,"&gt;="&amp;V$4),0))</f>
        <v/>
      </c>
      <c r="W47" s="13">
        <f>IF(OR($A47="",W$4=""),"",IFERROR(COUNTIFS('Planning_zones'!$B$5:$B$154,$A47,'Planning_zones'!$K$5:$K$154,"&lt;&gt;Annulé",'Planning_zones'!$G$5:$G$154,"&lt;="&amp;W$4+6,'Planning_zones'!$H$5:$H$154,"&gt;="&amp;W$4),0))</f>
        <v/>
      </c>
      <c r="X47" s="13">
        <f>IF(OR($A47="",X$4=""),"",IFERROR(COUNTIFS('Planning_zones'!$B$5:$B$154,$A47,'Planning_zones'!$K$5:$K$154,"&lt;&gt;Annulé",'Planning_zones'!$G$5:$G$154,"&lt;="&amp;X$4+6,'Planning_zones'!$H$5:$H$154,"&gt;="&amp;X$4),0))</f>
        <v/>
      </c>
      <c r="Y47" s="13">
        <f>IF(OR($A47="",Y$4=""),"",IFERROR(COUNTIFS('Planning_zones'!$B$5:$B$154,$A47,'Planning_zones'!$K$5:$K$154,"&lt;&gt;Annulé",'Planning_zones'!$G$5:$G$154,"&lt;="&amp;Y$4+6,'Planning_zones'!$H$5:$H$154,"&gt;="&amp;Y$4),0))</f>
        <v/>
      </c>
      <c r="Z47" s="13">
        <f>IF(OR($A47="",Z$4=""),"",IFERROR(COUNTIFS('Planning_zones'!$B$5:$B$154,$A47,'Planning_zones'!$K$5:$K$154,"&lt;&gt;Annulé",'Planning_zones'!$G$5:$G$154,"&lt;="&amp;Z$4+6,'Planning_zones'!$H$5:$H$154,"&gt;="&amp;Z$4),0))</f>
        <v/>
      </c>
      <c r="AA47" s="13">
        <f>IF(OR($A47="",AA$4=""),"",IFERROR(COUNTIFS('Planning_zones'!$B$5:$B$154,$A47,'Planning_zones'!$K$5:$K$154,"&lt;&gt;Annulé",'Planning_zones'!$G$5:$G$154,"&lt;="&amp;AA$4+6,'Planning_zones'!$H$5:$H$154,"&gt;="&amp;AA$4),0))</f>
        <v/>
      </c>
      <c r="AB47" s="13">
        <f>IF(OR($A47="",AB$4=""),"",IFERROR(COUNTIFS('Planning_zones'!$B$5:$B$154,$A47,'Planning_zones'!$K$5:$K$154,"&lt;&gt;Annulé",'Planning_zones'!$G$5:$G$154,"&lt;="&amp;AB$4+6,'Planning_zones'!$H$5:$H$154,"&gt;="&amp;AB$4),0))</f>
        <v/>
      </c>
      <c r="AC47" s="13">
        <f>IF(OR($A47="",AC$4=""),"",IFERROR(COUNTIFS('Planning_zones'!$B$5:$B$154,$A47,'Planning_zones'!$K$5:$K$154,"&lt;&gt;Annulé",'Planning_zones'!$G$5:$G$154,"&lt;="&amp;AC$4+6,'Planning_zones'!$H$5:$H$154,"&gt;="&amp;AC$4),0))</f>
        <v/>
      </c>
      <c r="AD47" s="13">
        <f>IF(OR($A47="",AD$4=""),"",IFERROR(COUNTIFS('Planning_zones'!$B$5:$B$154,$A47,'Planning_zones'!$K$5:$K$154,"&lt;&gt;Annulé",'Planning_zones'!$G$5:$G$154,"&lt;="&amp;AD$4+6,'Planning_zones'!$H$5:$H$154,"&gt;="&amp;AD$4),0))</f>
        <v/>
      </c>
      <c r="AE47" s="13">
        <f>IF(OR($A47="",AE$4=""),"",IFERROR(COUNTIFS('Planning_zones'!$B$5:$B$154,$A47,'Planning_zones'!$K$5:$K$154,"&lt;&gt;Annulé",'Planning_zones'!$G$5:$G$154,"&lt;="&amp;AE$4+6,'Planning_zones'!$H$5:$H$154,"&gt;="&amp;AE$4),0))</f>
        <v/>
      </c>
      <c r="AF47" s="13">
        <f>IF(OR($A47="",AF$4=""),"",IFERROR(COUNTIFS('Planning_zones'!$B$5:$B$154,$A47,'Planning_zones'!$K$5:$K$154,"&lt;&gt;Annulé",'Planning_zones'!$G$5:$G$154,"&lt;="&amp;AF$4+6,'Planning_zones'!$H$5:$H$154,"&gt;="&amp;AF$4),0))</f>
        <v/>
      </c>
      <c r="AG47" s="13">
        <f>IF(OR($A47="",AG$4=""),"",IFERROR(COUNTIFS('Planning_zones'!$B$5:$B$154,$A47,'Planning_zones'!$K$5:$K$154,"&lt;&gt;Annulé",'Planning_zones'!$G$5:$G$154,"&lt;="&amp;AG$4+6,'Planning_zones'!$H$5:$H$154,"&gt;="&amp;AG$4),0))</f>
        <v/>
      </c>
      <c r="AH47" s="13">
        <f>IF(OR($A47="",AH$4=""),"",IFERROR(COUNTIFS('Planning_zones'!$B$5:$B$154,$A47,'Planning_zones'!$K$5:$K$154,"&lt;&gt;Annulé",'Planning_zones'!$G$5:$G$154,"&lt;="&amp;AH$4+6,'Planning_zones'!$H$5:$H$154,"&gt;="&amp;AH$4),0))</f>
        <v/>
      </c>
      <c r="AI47" s="13">
        <f>IF(OR($A47="",AI$4=""),"",IFERROR(COUNTIFS('Planning_zones'!$B$5:$B$154,$A47,'Planning_zones'!$K$5:$K$154,"&lt;&gt;Annulé",'Planning_zones'!$G$5:$G$154,"&lt;="&amp;AI$4+6,'Planning_zones'!$H$5:$H$154,"&gt;="&amp;AI$4),0))</f>
        <v/>
      </c>
      <c r="AJ47" s="13">
        <f>IF(OR($A47="",AJ$4=""),"",IFERROR(COUNTIFS('Planning_zones'!$B$5:$B$154,$A47,'Planning_zones'!$K$5:$K$154,"&lt;&gt;Annulé",'Planning_zones'!$G$5:$G$154,"&lt;="&amp;AJ$4+6,'Planning_zones'!$H$5:$H$154,"&gt;="&amp;AJ$4),0))</f>
        <v/>
      </c>
      <c r="AK47" s="13">
        <f>IF(OR($A47="",AK$4=""),"",IFERROR(COUNTIFS('Planning_zones'!$B$5:$B$154,$A47,'Planning_zones'!$K$5:$K$154,"&lt;&gt;Annulé",'Planning_zones'!$G$5:$G$154,"&lt;="&amp;AK$4+6,'Planning_zones'!$H$5:$H$154,"&gt;="&amp;AK$4),0))</f>
        <v/>
      </c>
      <c r="AL47" s="13">
        <f>IF(OR($A47="",AL$4=""),"",IFERROR(COUNTIFS('Planning_zones'!$B$5:$B$154,$A47,'Planning_zones'!$K$5:$K$154,"&lt;&gt;Annulé",'Planning_zones'!$G$5:$G$154,"&lt;="&amp;AL$4+6,'Planning_zones'!$H$5:$H$154,"&gt;="&amp;AL$4),0))</f>
        <v/>
      </c>
      <c r="AM47" s="13">
        <f>IF(OR($A47="",AM$4=""),"",IFERROR(COUNTIFS('Planning_zones'!$B$5:$B$154,$A47,'Planning_zones'!$K$5:$K$154,"&lt;&gt;Annulé",'Planning_zones'!$G$5:$G$154,"&lt;="&amp;AM$4+6,'Planning_zones'!$H$5:$H$154,"&gt;="&amp;AM$4),0))</f>
        <v/>
      </c>
      <c r="AN47" s="13">
        <f>IF(OR($A47="",AN$4=""),"",IFERROR(COUNTIFS('Planning_zones'!$B$5:$B$154,$A47,'Planning_zones'!$K$5:$K$154,"&lt;&gt;Annulé",'Planning_zones'!$G$5:$G$154,"&lt;="&amp;AN$4+6,'Planning_zones'!$H$5:$H$154,"&gt;="&amp;AN$4),0))</f>
        <v/>
      </c>
      <c r="AO47" s="13">
        <f>IF(OR($A47="",AO$4=""),"",IFERROR(COUNTIFS('Planning_zones'!$B$5:$B$154,$A47,'Planning_zones'!$K$5:$K$154,"&lt;&gt;Annulé",'Planning_zones'!$G$5:$G$154,"&lt;="&amp;AO$4+6,'Planning_zones'!$H$5:$H$154,"&gt;="&amp;AO$4),0))</f>
        <v/>
      </c>
      <c r="AP47" s="13">
        <f>IF(OR($A47="",AP$4=""),"",IFERROR(COUNTIFS('Planning_zones'!$B$5:$B$154,$A47,'Planning_zones'!$K$5:$K$154,"&lt;&gt;Annulé",'Planning_zones'!$G$5:$G$154,"&lt;="&amp;AP$4+6,'Planning_zones'!$H$5:$H$154,"&gt;="&amp;AP$4),0))</f>
        <v/>
      </c>
      <c r="AQ47" s="13">
        <f>IF(OR($A47="",AQ$4=""),"",IFERROR(COUNTIFS('Planning_zones'!$B$5:$B$154,$A47,'Planning_zones'!$K$5:$K$154,"&lt;&gt;Annulé",'Planning_zones'!$G$5:$G$154,"&lt;="&amp;AQ$4+6,'Planning_zones'!$H$5:$H$154,"&gt;="&amp;AQ$4),0))</f>
        <v/>
      </c>
      <c r="AR47" s="13">
        <f>IF(OR($A47="",AR$4=""),"",IFERROR(COUNTIFS('Planning_zones'!$B$5:$B$154,$A47,'Planning_zones'!$K$5:$K$154,"&lt;&gt;Annulé",'Planning_zones'!$G$5:$G$154,"&lt;="&amp;AR$4+6,'Planning_zones'!$H$5:$H$154,"&gt;="&amp;AR$4),0))</f>
        <v/>
      </c>
      <c r="AS47" s="13">
        <f>IF(OR($A47="",AS$4=""),"",IFERROR(COUNTIFS('Planning_zones'!$B$5:$B$154,$A47,'Planning_zones'!$K$5:$K$154,"&lt;&gt;Annulé",'Planning_zones'!$G$5:$G$154,"&lt;="&amp;AS$4+6,'Planning_zones'!$H$5:$H$154,"&gt;="&amp;AS$4),0))</f>
        <v/>
      </c>
      <c r="AT47" s="13">
        <f>IF(OR($A47="",AT$4=""),"",IFERROR(COUNTIFS('Planning_zones'!$B$5:$B$154,$A47,'Planning_zones'!$K$5:$K$154,"&lt;&gt;Annulé",'Planning_zones'!$G$5:$G$154,"&lt;="&amp;AT$4+6,'Planning_zones'!$H$5:$H$154,"&gt;="&amp;AT$4),0))</f>
        <v/>
      </c>
      <c r="AU47" s="13">
        <f>IF(OR($A47="",AU$4=""),"",IFERROR(COUNTIFS('Planning_zones'!$B$5:$B$154,$A47,'Planning_zones'!$K$5:$K$154,"&lt;&gt;Annulé",'Planning_zones'!$G$5:$G$154,"&lt;="&amp;AU$4+6,'Planning_zones'!$H$5:$H$154,"&gt;="&amp;AU$4),0))</f>
        <v/>
      </c>
      <c r="AV47" s="13">
        <f>IF(OR($A47="",AV$4=""),"",IFERROR(COUNTIFS('Planning_zones'!$B$5:$B$154,$A47,'Planning_zones'!$K$5:$K$154,"&lt;&gt;Annulé",'Planning_zones'!$G$5:$G$154,"&lt;="&amp;AV$4+6,'Planning_zones'!$H$5:$H$154,"&gt;="&amp;AV$4),0))</f>
        <v/>
      </c>
      <c r="AW47" s="13">
        <f>IF(OR($A47="",AW$4=""),"",IFERROR(COUNTIFS('Planning_zones'!$B$5:$B$154,$A47,'Planning_zones'!$K$5:$K$154,"&lt;&gt;Annulé",'Planning_zones'!$G$5:$G$154,"&lt;="&amp;AW$4+6,'Planning_zones'!$H$5:$H$154,"&gt;="&amp;AW$4),0))</f>
        <v/>
      </c>
      <c r="AX47" s="13">
        <f>IF(OR($A47="",AX$4=""),"",IFERROR(COUNTIFS('Planning_zones'!$B$5:$B$154,$A47,'Planning_zones'!$K$5:$K$154,"&lt;&gt;Annulé",'Planning_zones'!$G$5:$G$154,"&lt;="&amp;AX$4+6,'Planning_zones'!$H$5:$H$154,"&gt;="&amp;AX$4),0))</f>
        <v/>
      </c>
      <c r="AY47" s="13">
        <f>IF(OR($A47="",AY$4=""),"",IFERROR(COUNTIFS('Planning_zones'!$B$5:$B$154,$A47,'Planning_zones'!$K$5:$K$154,"&lt;&gt;Annulé",'Planning_zones'!$G$5:$G$154,"&lt;="&amp;AY$4+6,'Planning_zones'!$H$5:$H$154,"&gt;="&amp;AY$4),0))</f>
        <v/>
      </c>
      <c r="AZ47" s="13">
        <f>IF(OR($A47="",AZ$4=""),"",IFERROR(COUNTIFS('Planning_zones'!$B$5:$B$154,$A47,'Planning_zones'!$K$5:$K$154,"&lt;&gt;Annulé",'Planning_zones'!$G$5:$G$154,"&lt;="&amp;AZ$4+6,'Planning_zones'!$H$5:$H$154,"&gt;="&amp;AZ$4),0))</f>
        <v/>
      </c>
      <c r="BA47" s="13">
        <f>IF(OR($A47="",BA$4=""),"",IFERROR(COUNTIFS('Planning_zones'!$B$5:$B$154,$A47,'Planning_zones'!$K$5:$K$154,"&lt;&gt;Annulé",'Planning_zones'!$G$5:$G$154,"&lt;="&amp;BA$4+6,'Planning_zones'!$H$5:$H$154,"&gt;="&amp;BA$4),0))</f>
        <v/>
      </c>
    </row>
    <row r="48" ht="21" customHeight="1">
      <c r="A48" s="28">
        <f>IFERROR(INDEX('Paramètres'!$A$8:$A$107,MATCH(SMALL('Paramètres'!$C$8:$C$107,44),'Paramètres'!$C$8:$C$107,0)),"")</f>
        <v/>
      </c>
      <c r="B48" s="13">
        <f>IF(OR($A48="",B$4=""),"",IFERROR(COUNTIFS('Planning_zones'!$B$5:$B$154,$A48,'Planning_zones'!$K$5:$K$154,"&lt;&gt;Annulé",'Planning_zones'!$G$5:$G$154,"&lt;="&amp;B$4+6,'Planning_zones'!$H$5:$H$154,"&gt;="&amp;B$4),0))</f>
        <v/>
      </c>
      <c r="C48" s="13">
        <f>IF(OR($A48="",C$4=""),"",IFERROR(COUNTIFS('Planning_zones'!$B$5:$B$154,$A48,'Planning_zones'!$K$5:$K$154,"&lt;&gt;Annulé",'Planning_zones'!$G$5:$G$154,"&lt;="&amp;C$4+6,'Planning_zones'!$H$5:$H$154,"&gt;="&amp;C$4),0))</f>
        <v/>
      </c>
      <c r="D48" s="13">
        <f>IF(OR($A48="",D$4=""),"",IFERROR(COUNTIFS('Planning_zones'!$B$5:$B$154,$A48,'Planning_zones'!$K$5:$K$154,"&lt;&gt;Annulé",'Planning_zones'!$G$5:$G$154,"&lt;="&amp;D$4+6,'Planning_zones'!$H$5:$H$154,"&gt;="&amp;D$4),0))</f>
        <v/>
      </c>
      <c r="E48" s="13">
        <f>IF(OR($A48="",E$4=""),"",IFERROR(COUNTIFS('Planning_zones'!$B$5:$B$154,$A48,'Planning_zones'!$K$5:$K$154,"&lt;&gt;Annulé",'Planning_zones'!$G$5:$G$154,"&lt;="&amp;E$4+6,'Planning_zones'!$H$5:$H$154,"&gt;="&amp;E$4),0))</f>
        <v/>
      </c>
      <c r="F48" s="13">
        <f>IF(OR($A48="",F$4=""),"",IFERROR(COUNTIFS('Planning_zones'!$B$5:$B$154,$A48,'Planning_zones'!$K$5:$K$154,"&lt;&gt;Annulé",'Planning_zones'!$G$5:$G$154,"&lt;="&amp;F$4+6,'Planning_zones'!$H$5:$H$154,"&gt;="&amp;F$4),0))</f>
        <v/>
      </c>
      <c r="G48" s="13">
        <f>IF(OR($A48="",G$4=""),"",IFERROR(COUNTIFS('Planning_zones'!$B$5:$B$154,$A48,'Planning_zones'!$K$5:$K$154,"&lt;&gt;Annulé",'Planning_zones'!$G$5:$G$154,"&lt;="&amp;G$4+6,'Planning_zones'!$H$5:$H$154,"&gt;="&amp;G$4),0))</f>
        <v/>
      </c>
      <c r="H48" s="13">
        <f>IF(OR($A48="",H$4=""),"",IFERROR(COUNTIFS('Planning_zones'!$B$5:$B$154,$A48,'Planning_zones'!$K$5:$K$154,"&lt;&gt;Annulé",'Planning_zones'!$G$5:$G$154,"&lt;="&amp;H$4+6,'Planning_zones'!$H$5:$H$154,"&gt;="&amp;H$4),0))</f>
        <v/>
      </c>
      <c r="I48" s="13">
        <f>IF(OR($A48="",I$4=""),"",IFERROR(COUNTIFS('Planning_zones'!$B$5:$B$154,$A48,'Planning_zones'!$K$5:$K$154,"&lt;&gt;Annulé",'Planning_zones'!$G$5:$G$154,"&lt;="&amp;I$4+6,'Planning_zones'!$H$5:$H$154,"&gt;="&amp;I$4),0))</f>
        <v/>
      </c>
      <c r="J48" s="13">
        <f>IF(OR($A48="",J$4=""),"",IFERROR(COUNTIFS('Planning_zones'!$B$5:$B$154,$A48,'Planning_zones'!$K$5:$K$154,"&lt;&gt;Annulé",'Planning_zones'!$G$5:$G$154,"&lt;="&amp;J$4+6,'Planning_zones'!$H$5:$H$154,"&gt;="&amp;J$4),0))</f>
        <v/>
      </c>
      <c r="K48" s="13">
        <f>IF(OR($A48="",K$4=""),"",IFERROR(COUNTIFS('Planning_zones'!$B$5:$B$154,$A48,'Planning_zones'!$K$5:$K$154,"&lt;&gt;Annulé",'Planning_zones'!$G$5:$G$154,"&lt;="&amp;K$4+6,'Planning_zones'!$H$5:$H$154,"&gt;="&amp;K$4),0))</f>
        <v/>
      </c>
      <c r="L48" s="13">
        <f>IF(OR($A48="",L$4=""),"",IFERROR(COUNTIFS('Planning_zones'!$B$5:$B$154,$A48,'Planning_zones'!$K$5:$K$154,"&lt;&gt;Annulé",'Planning_zones'!$G$5:$G$154,"&lt;="&amp;L$4+6,'Planning_zones'!$H$5:$H$154,"&gt;="&amp;L$4),0))</f>
        <v/>
      </c>
      <c r="M48" s="13">
        <f>IF(OR($A48="",M$4=""),"",IFERROR(COUNTIFS('Planning_zones'!$B$5:$B$154,$A48,'Planning_zones'!$K$5:$K$154,"&lt;&gt;Annulé",'Planning_zones'!$G$5:$G$154,"&lt;="&amp;M$4+6,'Planning_zones'!$H$5:$H$154,"&gt;="&amp;M$4),0))</f>
        <v/>
      </c>
      <c r="N48" s="13">
        <f>IF(OR($A48="",N$4=""),"",IFERROR(COUNTIFS('Planning_zones'!$B$5:$B$154,$A48,'Planning_zones'!$K$5:$K$154,"&lt;&gt;Annulé",'Planning_zones'!$G$5:$G$154,"&lt;="&amp;N$4+6,'Planning_zones'!$H$5:$H$154,"&gt;="&amp;N$4),0))</f>
        <v/>
      </c>
      <c r="O48" s="13">
        <f>IF(OR($A48="",O$4=""),"",IFERROR(COUNTIFS('Planning_zones'!$B$5:$B$154,$A48,'Planning_zones'!$K$5:$K$154,"&lt;&gt;Annulé",'Planning_zones'!$G$5:$G$154,"&lt;="&amp;O$4+6,'Planning_zones'!$H$5:$H$154,"&gt;="&amp;O$4),0))</f>
        <v/>
      </c>
      <c r="P48" s="13">
        <f>IF(OR($A48="",P$4=""),"",IFERROR(COUNTIFS('Planning_zones'!$B$5:$B$154,$A48,'Planning_zones'!$K$5:$K$154,"&lt;&gt;Annulé",'Planning_zones'!$G$5:$G$154,"&lt;="&amp;P$4+6,'Planning_zones'!$H$5:$H$154,"&gt;="&amp;P$4),0))</f>
        <v/>
      </c>
      <c r="Q48" s="13">
        <f>IF(OR($A48="",Q$4=""),"",IFERROR(COUNTIFS('Planning_zones'!$B$5:$B$154,$A48,'Planning_zones'!$K$5:$K$154,"&lt;&gt;Annulé",'Planning_zones'!$G$5:$G$154,"&lt;="&amp;Q$4+6,'Planning_zones'!$H$5:$H$154,"&gt;="&amp;Q$4),0))</f>
        <v/>
      </c>
      <c r="R48" s="13">
        <f>IF(OR($A48="",R$4=""),"",IFERROR(COUNTIFS('Planning_zones'!$B$5:$B$154,$A48,'Planning_zones'!$K$5:$K$154,"&lt;&gt;Annulé",'Planning_zones'!$G$5:$G$154,"&lt;="&amp;R$4+6,'Planning_zones'!$H$5:$H$154,"&gt;="&amp;R$4),0))</f>
        <v/>
      </c>
      <c r="S48" s="13">
        <f>IF(OR($A48="",S$4=""),"",IFERROR(COUNTIFS('Planning_zones'!$B$5:$B$154,$A48,'Planning_zones'!$K$5:$K$154,"&lt;&gt;Annulé",'Planning_zones'!$G$5:$G$154,"&lt;="&amp;S$4+6,'Planning_zones'!$H$5:$H$154,"&gt;="&amp;S$4),0))</f>
        <v/>
      </c>
      <c r="T48" s="13">
        <f>IF(OR($A48="",T$4=""),"",IFERROR(COUNTIFS('Planning_zones'!$B$5:$B$154,$A48,'Planning_zones'!$K$5:$K$154,"&lt;&gt;Annulé",'Planning_zones'!$G$5:$G$154,"&lt;="&amp;T$4+6,'Planning_zones'!$H$5:$H$154,"&gt;="&amp;T$4),0))</f>
        <v/>
      </c>
      <c r="U48" s="13">
        <f>IF(OR($A48="",U$4=""),"",IFERROR(COUNTIFS('Planning_zones'!$B$5:$B$154,$A48,'Planning_zones'!$K$5:$K$154,"&lt;&gt;Annulé",'Planning_zones'!$G$5:$G$154,"&lt;="&amp;U$4+6,'Planning_zones'!$H$5:$H$154,"&gt;="&amp;U$4),0))</f>
        <v/>
      </c>
      <c r="V48" s="13">
        <f>IF(OR($A48="",V$4=""),"",IFERROR(COUNTIFS('Planning_zones'!$B$5:$B$154,$A48,'Planning_zones'!$K$5:$K$154,"&lt;&gt;Annulé",'Planning_zones'!$G$5:$G$154,"&lt;="&amp;V$4+6,'Planning_zones'!$H$5:$H$154,"&gt;="&amp;V$4),0))</f>
        <v/>
      </c>
      <c r="W48" s="13">
        <f>IF(OR($A48="",W$4=""),"",IFERROR(COUNTIFS('Planning_zones'!$B$5:$B$154,$A48,'Planning_zones'!$K$5:$K$154,"&lt;&gt;Annulé",'Planning_zones'!$G$5:$G$154,"&lt;="&amp;W$4+6,'Planning_zones'!$H$5:$H$154,"&gt;="&amp;W$4),0))</f>
        <v/>
      </c>
      <c r="X48" s="13">
        <f>IF(OR($A48="",X$4=""),"",IFERROR(COUNTIFS('Planning_zones'!$B$5:$B$154,$A48,'Planning_zones'!$K$5:$K$154,"&lt;&gt;Annulé",'Planning_zones'!$G$5:$G$154,"&lt;="&amp;X$4+6,'Planning_zones'!$H$5:$H$154,"&gt;="&amp;X$4),0))</f>
        <v/>
      </c>
      <c r="Y48" s="13">
        <f>IF(OR($A48="",Y$4=""),"",IFERROR(COUNTIFS('Planning_zones'!$B$5:$B$154,$A48,'Planning_zones'!$K$5:$K$154,"&lt;&gt;Annulé",'Planning_zones'!$G$5:$G$154,"&lt;="&amp;Y$4+6,'Planning_zones'!$H$5:$H$154,"&gt;="&amp;Y$4),0))</f>
        <v/>
      </c>
      <c r="Z48" s="13">
        <f>IF(OR($A48="",Z$4=""),"",IFERROR(COUNTIFS('Planning_zones'!$B$5:$B$154,$A48,'Planning_zones'!$K$5:$K$154,"&lt;&gt;Annulé",'Planning_zones'!$G$5:$G$154,"&lt;="&amp;Z$4+6,'Planning_zones'!$H$5:$H$154,"&gt;="&amp;Z$4),0))</f>
        <v/>
      </c>
      <c r="AA48" s="13">
        <f>IF(OR($A48="",AA$4=""),"",IFERROR(COUNTIFS('Planning_zones'!$B$5:$B$154,$A48,'Planning_zones'!$K$5:$K$154,"&lt;&gt;Annulé",'Planning_zones'!$G$5:$G$154,"&lt;="&amp;AA$4+6,'Planning_zones'!$H$5:$H$154,"&gt;="&amp;AA$4),0))</f>
        <v/>
      </c>
      <c r="AB48" s="13">
        <f>IF(OR($A48="",AB$4=""),"",IFERROR(COUNTIFS('Planning_zones'!$B$5:$B$154,$A48,'Planning_zones'!$K$5:$K$154,"&lt;&gt;Annulé",'Planning_zones'!$G$5:$G$154,"&lt;="&amp;AB$4+6,'Planning_zones'!$H$5:$H$154,"&gt;="&amp;AB$4),0))</f>
        <v/>
      </c>
      <c r="AC48" s="13">
        <f>IF(OR($A48="",AC$4=""),"",IFERROR(COUNTIFS('Planning_zones'!$B$5:$B$154,$A48,'Planning_zones'!$K$5:$K$154,"&lt;&gt;Annulé",'Planning_zones'!$G$5:$G$154,"&lt;="&amp;AC$4+6,'Planning_zones'!$H$5:$H$154,"&gt;="&amp;AC$4),0))</f>
        <v/>
      </c>
      <c r="AD48" s="13">
        <f>IF(OR($A48="",AD$4=""),"",IFERROR(COUNTIFS('Planning_zones'!$B$5:$B$154,$A48,'Planning_zones'!$K$5:$K$154,"&lt;&gt;Annulé",'Planning_zones'!$G$5:$G$154,"&lt;="&amp;AD$4+6,'Planning_zones'!$H$5:$H$154,"&gt;="&amp;AD$4),0))</f>
        <v/>
      </c>
      <c r="AE48" s="13">
        <f>IF(OR($A48="",AE$4=""),"",IFERROR(COUNTIFS('Planning_zones'!$B$5:$B$154,$A48,'Planning_zones'!$K$5:$K$154,"&lt;&gt;Annulé",'Planning_zones'!$G$5:$G$154,"&lt;="&amp;AE$4+6,'Planning_zones'!$H$5:$H$154,"&gt;="&amp;AE$4),0))</f>
        <v/>
      </c>
      <c r="AF48" s="13">
        <f>IF(OR($A48="",AF$4=""),"",IFERROR(COUNTIFS('Planning_zones'!$B$5:$B$154,$A48,'Planning_zones'!$K$5:$K$154,"&lt;&gt;Annulé",'Planning_zones'!$G$5:$G$154,"&lt;="&amp;AF$4+6,'Planning_zones'!$H$5:$H$154,"&gt;="&amp;AF$4),0))</f>
        <v/>
      </c>
      <c r="AG48" s="13">
        <f>IF(OR($A48="",AG$4=""),"",IFERROR(COUNTIFS('Planning_zones'!$B$5:$B$154,$A48,'Planning_zones'!$K$5:$K$154,"&lt;&gt;Annulé",'Planning_zones'!$G$5:$G$154,"&lt;="&amp;AG$4+6,'Planning_zones'!$H$5:$H$154,"&gt;="&amp;AG$4),0))</f>
        <v/>
      </c>
      <c r="AH48" s="13">
        <f>IF(OR($A48="",AH$4=""),"",IFERROR(COUNTIFS('Planning_zones'!$B$5:$B$154,$A48,'Planning_zones'!$K$5:$K$154,"&lt;&gt;Annulé",'Planning_zones'!$G$5:$G$154,"&lt;="&amp;AH$4+6,'Planning_zones'!$H$5:$H$154,"&gt;="&amp;AH$4),0))</f>
        <v/>
      </c>
      <c r="AI48" s="13">
        <f>IF(OR($A48="",AI$4=""),"",IFERROR(COUNTIFS('Planning_zones'!$B$5:$B$154,$A48,'Planning_zones'!$K$5:$K$154,"&lt;&gt;Annulé",'Planning_zones'!$G$5:$G$154,"&lt;="&amp;AI$4+6,'Planning_zones'!$H$5:$H$154,"&gt;="&amp;AI$4),0))</f>
        <v/>
      </c>
      <c r="AJ48" s="13">
        <f>IF(OR($A48="",AJ$4=""),"",IFERROR(COUNTIFS('Planning_zones'!$B$5:$B$154,$A48,'Planning_zones'!$K$5:$K$154,"&lt;&gt;Annulé",'Planning_zones'!$G$5:$G$154,"&lt;="&amp;AJ$4+6,'Planning_zones'!$H$5:$H$154,"&gt;="&amp;AJ$4),0))</f>
        <v/>
      </c>
      <c r="AK48" s="13">
        <f>IF(OR($A48="",AK$4=""),"",IFERROR(COUNTIFS('Planning_zones'!$B$5:$B$154,$A48,'Planning_zones'!$K$5:$K$154,"&lt;&gt;Annulé",'Planning_zones'!$G$5:$G$154,"&lt;="&amp;AK$4+6,'Planning_zones'!$H$5:$H$154,"&gt;="&amp;AK$4),0))</f>
        <v/>
      </c>
      <c r="AL48" s="13">
        <f>IF(OR($A48="",AL$4=""),"",IFERROR(COUNTIFS('Planning_zones'!$B$5:$B$154,$A48,'Planning_zones'!$K$5:$K$154,"&lt;&gt;Annulé",'Planning_zones'!$G$5:$G$154,"&lt;="&amp;AL$4+6,'Planning_zones'!$H$5:$H$154,"&gt;="&amp;AL$4),0))</f>
        <v/>
      </c>
      <c r="AM48" s="13">
        <f>IF(OR($A48="",AM$4=""),"",IFERROR(COUNTIFS('Planning_zones'!$B$5:$B$154,$A48,'Planning_zones'!$K$5:$K$154,"&lt;&gt;Annulé",'Planning_zones'!$G$5:$G$154,"&lt;="&amp;AM$4+6,'Planning_zones'!$H$5:$H$154,"&gt;="&amp;AM$4),0))</f>
        <v/>
      </c>
      <c r="AN48" s="13">
        <f>IF(OR($A48="",AN$4=""),"",IFERROR(COUNTIFS('Planning_zones'!$B$5:$B$154,$A48,'Planning_zones'!$K$5:$K$154,"&lt;&gt;Annulé",'Planning_zones'!$G$5:$G$154,"&lt;="&amp;AN$4+6,'Planning_zones'!$H$5:$H$154,"&gt;="&amp;AN$4),0))</f>
        <v/>
      </c>
      <c r="AO48" s="13">
        <f>IF(OR($A48="",AO$4=""),"",IFERROR(COUNTIFS('Planning_zones'!$B$5:$B$154,$A48,'Planning_zones'!$K$5:$K$154,"&lt;&gt;Annulé",'Planning_zones'!$G$5:$G$154,"&lt;="&amp;AO$4+6,'Planning_zones'!$H$5:$H$154,"&gt;="&amp;AO$4),0))</f>
        <v/>
      </c>
      <c r="AP48" s="13">
        <f>IF(OR($A48="",AP$4=""),"",IFERROR(COUNTIFS('Planning_zones'!$B$5:$B$154,$A48,'Planning_zones'!$K$5:$K$154,"&lt;&gt;Annulé",'Planning_zones'!$G$5:$G$154,"&lt;="&amp;AP$4+6,'Planning_zones'!$H$5:$H$154,"&gt;="&amp;AP$4),0))</f>
        <v/>
      </c>
      <c r="AQ48" s="13">
        <f>IF(OR($A48="",AQ$4=""),"",IFERROR(COUNTIFS('Planning_zones'!$B$5:$B$154,$A48,'Planning_zones'!$K$5:$K$154,"&lt;&gt;Annulé",'Planning_zones'!$G$5:$G$154,"&lt;="&amp;AQ$4+6,'Planning_zones'!$H$5:$H$154,"&gt;="&amp;AQ$4),0))</f>
        <v/>
      </c>
      <c r="AR48" s="13">
        <f>IF(OR($A48="",AR$4=""),"",IFERROR(COUNTIFS('Planning_zones'!$B$5:$B$154,$A48,'Planning_zones'!$K$5:$K$154,"&lt;&gt;Annulé",'Planning_zones'!$G$5:$G$154,"&lt;="&amp;AR$4+6,'Planning_zones'!$H$5:$H$154,"&gt;="&amp;AR$4),0))</f>
        <v/>
      </c>
      <c r="AS48" s="13">
        <f>IF(OR($A48="",AS$4=""),"",IFERROR(COUNTIFS('Planning_zones'!$B$5:$B$154,$A48,'Planning_zones'!$K$5:$K$154,"&lt;&gt;Annulé",'Planning_zones'!$G$5:$G$154,"&lt;="&amp;AS$4+6,'Planning_zones'!$H$5:$H$154,"&gt;="&amp;AS$4),0))</f>
        <v/>
      </c>
      <c r="AT48" s="13">
        <f>IF(OR($A48="",AT$4=""),"",IFERROR(COUNTIFS('Planning_zones'!$B$5:$B$154,$A48,'Planning_zones'!$K$5:$K$154,"&lt;&gt;Annulé",'Planning_zones'!$G$5:$G$154,"&lt;="&amp;AT$4+6,'Planning_zones'!$H$5:$H$154,"&gt;="&amp;AT$4),0))</f>
        <v/>
      </c>
      <c r="AU48" s="13">
        <f>IF(OR($A48="",AU$4=""),"",IFERROR(COUNTIFS('Planning_zones'!$B$5:$B$154,$A48,'Planning_zones'!$K$5:$K$154,"&lt;&gt;Annulé",'Planning_zones'!$G$5:$G$154,"&lt;="&amp;AU$4+6,'Planning_zones'!$H$5:$H$154,"&gt;="&amp;AU$4),0))</f>
        <v/>
      </c>
      <c r="AV48" s="13">
        <f>IF(OR($A48="",AV$4=""),"",IFERROR(COUNTIFS('Planning_zones'!$B$5:$B$154,$A48,'Planning_zones'!$K$5:$K$154,"&lt;&gt;Annulé",'Planning_zones'!$G$5:$G$154,"&lt;="&amp;AV$4+6,'Planning_zones'!$H$5:$H$154,"&gt;="&amp;AV$4),0))</f>
        <v/>
      </c>
      <c r="AW48" s="13">
        <f>IF(OR($A48="",AW$4=""),"",IFERROR(COUNTIFS('Planning_zones'!$B$5:$B$154,$A48,'Planning_zones'!$K$5:$K$154,"&lt;&gt;Annulé",'Planning_zones'!$G$5:$G$154,"&lt;="&amp;AW$4+6,'Planning_zones'!$H$5:$H$154,"&gt;="&amp;AW$4),0))</f>
        <v/>
      </c>
      <c r="AX48" s="13">
        <f>IF(OR($A48="",AX$4=""),"",IFERROR(COUNTIFS('Planning_zones'!$B$5:$B$154,$A48,'Planning_zones'!$K$5:$K$154,"&lt;&gt;Annulé",'Planning_zones'!$G$5:$G$154,"&lt;="&amp;AX$4+6,'Planning_zones'!$H$5:$H$154,"&gt;="&amp;AX$4),0))</f>
        <v/>
      </c>
      <c r="AY48" s="13">
        <f>IF(OR($A48="",AY$4=""),"",IFERROR(COUNTIFS('Planning_zones'!$B$5:$B$154,$A48,'Planning_zones'!$K$5:$K$154,"&lt;&gt;Annulé",'Planning_zones'!$G$5:$G$154,"&lt;="&amp;AY$4+6,'Planning_zones'!$H$5:$H$154,"&gt;="&amp;AY$4),0))</f>
        <v/>
      </c>
      <c r="AZ48" s="13">
        <f>IF(OR($A48="",AZ$4=""),"",IFERROR(COUNTIFS('Planning_zones'!$B$5:$B$154,$A48,'Planning_zones'!$K$5:$K$154,"&lt;&gt;Annulé",'Planning_zones'!$G$5:$G$154,"&lt;="&amp;AZ$4+6,'Planning_zones'!$H$5:$H$154,"&gt;="&amp;AZ$4),0))</f>
        <v/>
      </c>
      <c r="BA48" s="13">
        <f>IF(OR($A48="",BA$4=""),"",IFERROR(COUNTIFS('Planning_zones'!$B$5:$B$154,$A48,'Planning_zones'!$K$5:$K$154,"&lt;&gt;Annulé",'Planning_zones'!$G$5:$G$154,"&lt;="&amp;BA$4+6,'Planning_zones'!$H$5:$H$154,"&gt;="&amp;BA$4),0))</f>
        <v/>
      </c>
    </row>
    <row r="49" ht="21" customHeight="1">
      <c r="A49" s="27">
        <f>IFERROR(INDEX('Paramètres'!$A$8:$A$107,MATCH(SMALL('Paramètres'!$C$8:$C$107,45),'Paramètres'!$C$8:$C$107,0)),"")</f>
        <v/>
      </c>
      <c r="B49" s="13">
        <f>IF(OR($A49="",B$4=""),"",IFERROR(COUNTIFS('Planning_zones'!$B$5:$B$154,$A49,'Planning_zones'!$K$5:$K$154,"&lt;&gt;Annulé",'Planning_zones'!$G$5:$G$154,"&lt;="&amp;B$4+6,'Planning_zones'!$H$5:$H$154,"&gt;="&amp;B$4),0))</f>
        <v/>
      </c>
      <c r="C49" s="13">
        <f>IF(OR($A49="",C$4=""),"",IFERROR(COUNTIFS('Planning_zones'!$B$5:$B$154,$A49,'Planning_zones'!$K$5:$K$154,"&lt;&gt;Annulé",'Planning_zones'!$G$5:$G$154,"&lt;="&amp;C$4+6,'Planning_zones'!$H$5:$H$154,"&gt;="&amp;C$4),0))</f>
        <v/>
      </c>
      <c r="D49" s="13">
        <f>IF(OR($A49="",D$4=""),"",IFERROR(COUNTIFS('Planning_zones'!$B$5:$B$154,$A49,'Planning_zones'!$K$5:$K$154,"&lt;&gt;Annulé",'Planning_zones'!$G$5:$G$154,"&lt;="&amp;D$4+6,'Planning_zones'!$H$5:$H$154,"&gt;="&amp;D$4),0))</f>
        <v/>
      </c>
      <c r="E49" s="13">
        <f>IF(OR($A49="",E$4=""),"",IFERROR(COUNTIFS('Planning_zones'!$B$5:$B$154,$A49,'Planning_zones'!$K$5:$K$154,"&lt;&gt;Annulé",'Planning_zones'!$G$5:$G$154,"&lt;="&amp;E$4+6,'Planning_zones'!$H$5:$H$154,"&gt;="&amp;E$4),0))</f>
        <v/>
      </c>
      <c r="F49" s="13">
        <f>IF(OR($A49="",F$4=""),"",IFERROR(COUNTIFS('Planning_zones'!$B$5:$B$154,$A49,'Planning_zones'!$K$5:$K$154,"&lt;&gt;Annulé",'Planning_zones'!$G$5:$G$154,"&lt;="&amp;F$4+6,'Planning_zones'!$H$5:$H$154,"&gt;="&amp;F$4),0))</f>
        <v/>
      </c>
      <c r="G49" s="13">
        <f>IF(OR($A49="",G$4=""),"",IFERROR(COUNTIFS('Planning_zones'!$B$5:$B$154,$A49,'Planning_zones'!$K$5:$K$154,"&lt;&gt;Annulé",'Planning_zones'!$G$5:$G$154,"&lt;="&amp;G$4+6,'Planning_zones'!$H$5:$H$154,"&gt;="&amp;G$4),0))</f>
        <v/>
      </c>
      <c r="H49" s="13">
        <f>IF(OR($A49="",H$4=""),"",IFERROR(COUNTIFS('Planning_zones'!$B$5:$B$154,$A49,'Planning_zones'!$K$5:$K$154,"&lt;&gt;Annulé",'Planning_zones'!$G$5:$G$154,"&lt;="&amp;H$4+6,'Planning_zones'!$H$5:$H$154,"&gt;="&amp;H$4),0))</f>
        <v/>
      </c>
      <c r="I49" s="13">
        <f>IF(OR($A49="",I$4=""),"",IFERROR(COUNTIFS('Planning_zones'!$B$5:$B$154,$A49,'Planning_zones'!$K$5:$K$154,"&lt;&gt;Annulé",'Planning_zones'!$G$5:$G$154,"&lt;="&amp;I$4+6,'Planning_zones'!$H$5:$H$154,"&gt;="&amp;I$4),0))</f>
        <v/>
      </c>
      <c r="J49" s="13">
        <f>IF(OR($A49="",J$4=""),"",IFERROR(COUNTIFS('Planning_zones'!$B$5:$B$154,$A49,'Planning_zones'!$K$5:$K$154,"&lt;&gt;Annulé",'Planning_zones'!$G$5:$G$154,"&lt;="&amp;J$4+6,'Planning_zones'!$H$5:$H$154,"&gt;="&amp;J$4),0))</f>
        <v/>
      </c>
      <c r="K49" s="13">
        <f>IF(OR($A49="",K$4=""),"",IFERROR(COUNTIFS('Planning_zones'!$B$5:$B$154,$A49,'Planning_zones'!$K$5:$K$154,"&lt;&gt;Annulé",'Planning_zones'!$G$5:$G$154,"&lt;="&amp;K$4+6,'Planning_zones'!$H$5:$H$154,"&gt;="&amp;K$4),0))</f>
        <v/>
      </c>
      <c r="L49" s="13">
        <f>IF(OR($A49="",L$4=""),"",IFERROR(COUNTIFS('Planning_zones'!$B$5:$B$154,$A49,'Planning_zones'!$K$5:$K$154,"&lt;&gt;Annulé",'Planning_zones'!$G$5:$G$154,"&lt;="&amp;L$4+6,'Planning_zones'!$H$5:$H$154,"&gt;="&amp;L$4),0))</f>
        <v/>
      </c>
      <c r="M49" s="13">
        <f>IF(OR($A49="",M$4=""),"",IFERROR(COUNTIFS('Planning_zones'!$B$5:$B$154,$A49,'Planning_zones'!$K$5:$K$154,"&lt;&gt;Annulé",'Planning_zones'!$G$5:$G$154,"&lt;="&amp;M$4+6,'Planning_zones'!$H$5:$H$154,"&gt;="&amp;M$4),0))</f>
        <v/>
      </c>
      <c r="N49" s="13">
        <f>IF(OR($A49="",N$4=""),"",IFERROR(COUNTIFS('Planning_zones'!$B$5:$B$154,$A49,'Planning_zones'!$K$5:$K$154,"&lt;&gt;Annulé",'Planning_zones'!$G$5:$G$154,"&lt;="&amp;N$4+6,'Planning_zones'!$H$5:$H$154,"&gt;="&amp;N$4),0))</f>
        <v/>
      </c>
      <c r="O49" s="13">
        <f>IF(OR($A49="",O$4=""),"",IFERROR(COUNTIFS('Planning_zones'!$B$5:$B$154,$A49,'Planning_zones'!$K$5:$K$154,"&lt;&gt;Annulé",'Planning_zones'!$G$5:$G$154,"&lt;="&amp;O$4+6,'Planning_zones'!$H$5:$H$154,"&gt;="&amp;O$4),0))</f>
        <v/>
      </c>
      <c r="P49" s="13">
        <f>IF(OR($A49="",P$4=""),"",IFERROR(COUNTIFS('Planning_zones'!$B$5:$B$154,$A49,'Planning_zones'!$K$5:$K$154,"&lt;&gt;Annulé",'Planning_zones'!$G$5:$G$154,"&lt;="&amp;P$4+6,'Planning_zones'!$H$5:$H$154,"&gt;="&amp;P$4),0))</f>
        <v/>
      </c>
      <c r="Q49" s="13">
        <f>IF(OR($A49="",Q$4=""),"",IFERROR(COUNTIFS('Planning_zones'!$B$5:$B$154,$A49,'Planning_zones'!$K$5:$K$154,"&lt;&gt;Annulé",'Planning_zones'!$G$5:$G$154,"&lt;="&amp;Q$4+6,'Planning_zones'!$H$5:$H$154,"&gt;="&amp;Q$4),0))</f>
        <v/>
      </c>
      <c r="R49" s="13">
        <f>IF(OR($A49="",R$4=""),"",IFERROR(COUNTIFS('Planning_zones'!$B$5:$B$154,$A49,'Planning_zones'!$K$5:$K$154,"&lt;&gt;Annulé",'Planning_zones'!$G$5:$G$154,"&lt;="&amp;R$4+6,'Planning_zones'!$H$5:$H$154,"&gt;="&amp;R$4),0))</f>
        <v/>
      </c>
      <c r="S49" s="13">
        <f>IF(OR($A49="",S$4=""),"",IFERROR(COUNTIFS('Planning_zones'!$B$5:$B$154,$A49,'Planning_zones'!$K$5:$K$154,"&lt;&gt;Annulé",'Planning_zones'!$G$5:$G$154,"&lt;="&amp;S$4+6,'Planning_zones'!$H$5:$H$154,"&gt;="&amp;S$4),0))</f>
        <v/>
      </c>
      <c r="T49" s="13">
        <f>IF(OR($A49="",T$4=""),"",IFERROR(COUNTIFS('Planning_zones'!$B$5:$B$154,$A49,'Planning_zones'!$K$5:$K$154,"&lt;&gt;Annulé",'Planning_zones'!$G$5:$G$154,"&lt;="&amp;T$4+6,'Planning_zones'!$H$5:$H$154,"&gt;="&amp;T$4),0))</f>
        <v/>
      </c>
      <c r="U49" s="13">
        <f>IF(OR($A49="",U$4=""),"",IFERROR(COUNTIFS('Planning_zones'!$B$5:$B$154,$A49,'Planning_zones'!$K$5:$K$154,"&lt;&gt;Annulé",'Planning_zones'!$G$5:$G$154,"&lt;="&amp;U$4+6,'Planning_zones'!$H$5:$H$154,"&gt;="&amp;U$4),0))</f>
        <v/>
      </c>
      <c r="V49" s="13">
        <f>IF(OR($A49="",V$4=""),"",IFERROR(COUNTIFS('Planning_zones'!$B$5:$B$154,$A49,'Planning_zones'!$K$5:$K$154,"&lt;&gt;Annulé",'Planning_zones'!$G$5:$G$154,"&lt;="&amp;V$4+6,'Planning_zones'!$H$5:$H$154,"&gt;="&amp;V$4),0))</f>
        <v/>
      </c>
      <c r="W49" s="13">
        <f>IF(OR($A49="",W$4=""),"",IFERROR(COUNTIFS('Planning_zones'!$B$5:$B$154,$A49,'Planning_zones'!$K$5:$K$154,"&lt;&gt;Annulé",'Planning_zones'!$G$5:$G$154,"&lt;="&amp;W$4+6,'Planning_zones'!$H$5:$H$154,"&gt;="&amp;W$4),0))</f>
        <v/>
      </c>
      <c r="X49" s="13">
        <f>IF(OR($A49="",X$4=""),"",IFERROR(COUNTIFS('Planning_zones'!$B$5:$B$154,$A49,'Planning_zones'!$K$5:$K$154,"&lt;&gt;Annulé",'Planning_zones'!$G$5:$G$154,"&lt;="&amp;X$4+6,'Planning_zones'!$H$5:$H$154,"&gt;="&amp;X$4),0))</f>
        <v/>
      </c>
      <c r="Y49" s="13">
        <f>IF(OR($A49="",Y$4=""),"",IFERROR(COUNTIFS('Planning_zones'!$B$5:$B$154,$A49,'Planning_zones'!$K$5:$K$154,"&lt;&gt;Annulé",'Planning_zones'!$G$5:$G$154,"&lt;="&amp;Y$4+6,'Planning_zones'!$H$5:$H$154,"&gt;="&amp;Y$4),0))</f>
        <v/>
      </c>
      <c r="Z49" s="13">
        <f>IF(OR($A49="",Z$4=""),"",IFERROR(COUNTIFS('Planning_zones'!$B$5:$B$154,$A49,'Planning_zones'!$K$5:$K$154,"&lt;&gt;Annulé",'Planning_zones'!$G$5:$G$154,"&lt;="&amp;Z$4+6,'Planning_zones'!$H$5:$H$154,"&gt;="&amp;Z$4),0))</f>
        <v/>
      </c>
      <c r="AA49" s="13">
        <f>IF(OR($A49="",AA$4=""),"",IFERROR(COUNTIFS('Planning_zones'!$B$5:$B$154,$A49,'Planning_zones'!$K$5:$K$154,"&lt;&gt;Annulé",'Planning_zones'!$G$5:$G$154,"&lt;="&amp;AA$4+6,'Planning_zones'!$H$5:$H$154,"&gt;="&amp;AA$4),0))</f>
        <v/>
      </c>
      <c r="AB49" s="13">
        <f>IF(OR($A49="",AB$4=""),"",IFERROR(COUNTIFS('Planning_zones'!$B$5:$B$154,$A49,'Planning_zones'!$K$5:$K$154,"&lt;&gt;Annulé",'Planning_zones'!$G$5:$G$154,"&lt;="&amp;AB$4+6,'Planning_zones'!$H$5:$H$154,"&gt;="&amp;AB$4),0))</f>
        <v/>
      </c>
      <c r="AC49" s="13">
        <f>IF(OR($A49="",AC$4=""),"",IFERROR(COUNTIFS('Planning_zones'!$B$5:$B$154,$A49,'Planning_zones'!$K$5:$K$154,"&lt;&gt;Annulé",'Planning_zones'!$G$5:$G$154,"&lt;="&amp;AC$4+6,'Planning_zones'!$H$5:$H$154,"&gt;="&amp;AC$4),0))</f>
        <v/>
      </c>
      <c r="AD49" s="13">
        <f>IF(OR($A49="",AD$4=""),"",IFERROR(COUNTIFS('Planning_zones'!$B$5:$B$154,$A49,'Planning_zones'!$K$5:$K$154,"&lt;&gt;Annulé",'Planning_zones'!$G$5:$G$154,"&lt;="&amp;AD$4+6,'Planning_zones'!$H$5:$H$154,"&gt;="&amp;AD$4),0))</f>
        <v/>
      </c>
      <c r="AE49" s="13">
        <f>IF(OR($A49="",AE$4=""),"",IFERROR(COUNTIFS('Planning_zones'!$B$5:$B$154,$A49,'Planning_zones'!$K$5:$K$154,"&lt;&gt;Annulé",'Planning_zones'!$G$5:$G$154,"&lt;="&amp;AE$4+6,'Planning_zones'!$H$5:$H$154,"&gt;="&amp;AE$4),0))</f>
        <v/>
      </c>
      <c r="AF49" s="13">
        <f>IF(OR($A49="",AF$4=""),"",IFERROR(COUNTIFS('Planning_zones'!$B$5:$B$154,$A49,'Planning_zones'!$K$5:$K$154,"&lt;&gt;Annulé",'Planning_zones'!$G$5:$G$154,"&lt;="&amp;AF$4+6,'Planning_zones'!$H$5:$H$154,"&gt;="&amp;AF$4),0))</f>
        <v/>
      </c>
      <c r="AG49" s="13">
        <f>IF(OR($A49="",AG$4=""),"",IFERROR(COUNTIFS('Planning_zones'!$B$5:$B$154,$A49,'Planning_zones'!$K$5:$K$154,"&lt;&gt;Annulé",'Planning_zones'!$G$5:$G$154,"&lt;="&amp;AG$4+6,'Planning_zones'!$H$5:$H$154,"&gt;="&amp;AG$4),0))</f>
        <v/>
      </c>
      <c r="AH49" s="13">
        <f>IF(OR($A49="",AH$4=""),"",IFERROR(COUNTIFS('Planning_zones'!$B$5:$B$154,$A49,'Planning_zones'!$K$5:$K$154,"&lt;&gt;Annulé",'Planning_zones'!$G$5:$G$154,"&lt;="&amp;AH$4+6,'Planning_zones'!$H$5:$H$154,"&gt;="&amp;AH$4),0))</f>
        <v/>
      </c>
      <c r="AI49" s="13">
        <f>IF(OR($A49="",AI$4=""),"",IFERROR(COUNTIFS('Planning_zones'!$B$5:$B$154,$A49,'Planning_zones'!$K$5:$K$154,"&lt;&gt;Annulé",'Planning_zones'!$G$5:$G$154,"&lt;="&amp;AI$4+6,'Planning_zones'!$H$5:$H$154,"&gt;="&amp;AI$4),0))</f>
        <v/>
      </c>
      <c r="AJ49" s="13">
        <f>IF(OR($A49="",AJ$4=""),"",IFERROR(COUNTIFS('Planning_zones'!$B$5:$B$154,$A49,'Planning_zones'!$K$5:$K$154,"&lt;&gt;Annulé",'Planning_zones'!$G$5:$G$154,"&lt;="&amp;AJ$4+6,'Planning_zones'!$H$5:$H$154,"&gt;="&amp;AJ$4),0))</f>
        <v/>
      </c>
      <c r="AK49" s="13">
        <f>IF(OR($A49="",AK$4=""),"",IFERROR(COUNTIFS('Planning_zones'!$B$5:$B$154,$A49,'Planning_zones'!$K$5:$K$154,"&lt;&gt;Annulé",'Planning_zones'!$G$5:$G$154,"&lt;="&amp;AK$4+6,'Planning_zones'!$H$5:$H$154,"&gt;="&amp;AK$4),0))</f>
        <v/>
      </c>
      <c r="AL49" s="13">
        <f>IF(OR($A49="",AL$4=""),"",IFERROR(COUNTIFS('Planning_zones'!$B$5:$B$154,$A49,'Planning_zones'!$K$5:$K$154,"&lt;&gt;Annulé",'Planning_zones'!$G$5:$G$154,"&lt;="&amp;AL$4+6,'Planning_zones'!$H$5:$H$154,"&gt;="&amp;AL$4),0))</f>
        <v/>
      </c>
      <c r="AM49" s="13">
        <f>IF(OR($A49="",AM$4=""),"",IFERROR(COUNTIFS('Planning_zones'!$B$5:$B$154,$A49,'Planning_zones'!$K$5:$K$154,"&lt;&gt;Annulé",'Planning_zones'!$G$5:$G$154,"&lt;="&amp;AM$4+6,'Planning_zones'!$H$5:$H$154,"&gt;="&amp;AM$4),0))</f>
        <v/>
      </c>
      <c r="AN49" s="13">
        <f>IF(OR($A49="",AN$4=""),"",IFERROR(COUNTIFS('Planning_zones'!$B$5:$B$154,$A49,'Planning_zones'!$K$5:$K$154,"&lt;&gt;Annulé",'Planning_zones'!$G$5:$G$154,"&lt;="&amp;AN$4+6,'Planning_zones'!$H$5:$H$154,"&gt;="&amp;AN$4),0))</f>
        <v/>
      </c>
      <c r="AO49" s="13">
        <f>IF(OR($A49="",AO$4=""),"",IFERROR(COUNTIFS('Planning_zones'!$B$5:$B$154,$A49,'Planning_zones'!$K$5:$K$154,"&lt;&gt;Annulé",'Planning_zones'!$G$5:$G$154,"&lt;="&amp;AO$4+6,'Planning_zones'!$H$5:$H$154,"&gt;="&amp;AO$4),0))</f>
        <v/>
      </c>
      <c r="AP49" s="13">
        <f>IF(OR($A49="",AP$4=""),"",IFERROR(COUNTIFS('Planning_zones'!$B$5:$B$154,$A49,'Planning_zones'!$K$5:$K$154,"&lt;&gt;Annulé",'Planning_zones'!$G$5:$G$154,"&lt;="&amp;AP$4+6,'Planning_zones'!$H$5:$H$154,"&gt;="&amp;AP$4),0))</f>
        <v/>
      </c>
      <c r="AQ49" s="13">
        <f>IF(OR($A49="",AQ$4=""),"",IFERROR(COUNTIFS('Planning_zones'!$B$5:$B$154,$A49,'Planning_zones'!$K$5:$K$154,"&lt;&gt;Annulé",'Planning_zones'!$G$5:$G$154,"&lt;="&amp;AQ$4+6,'Planning_zones'!$H$5:$H$154,"&gt;="&amp;AQ$4),0))</f>
        <v/>
      </c>
      <c r="AR49" s="13">
        <f>IF(OR($A49="",AR$4=""),"",IFERROR(COUNTIFS('Planning_zones'!$B$5:$B$154,$A49,'Planning_zones'!$K$5:$K$154,"&lt;&gt;Annulé",'Planning_zones'!$G$5:$G$154,"&lt;="&amp;AR$4+6,'Planning_zones'!$H$5:$H$154,"&gt;="&amp;AR$4),0))</f>
        <v/>
      </c>
      <c r="AS49" s="13">
        <f>IF(OR($A49="",AS$4=""),"",IFERROR(COUNTIFS('Planning_zones'!$B$5:$B$154,$A49,'Planning_zones'!$K$5:$K$154,"&lt;&gt;Annulé",'Planning_zones'!$G$5:$G$154,"&lt;="&amp;AS$4+6,'Planning_zones'!$H$5:$H$154,"&gt;="&amp;AS$4),0))</f>
        <v/>
      </c>
      <c r="AT49" s="13">
        <f>IF(OR($A49="",AT$4=""),"",IFERROR(COUNTIFS('Planning_zones'!$B$5:$B$154,$A49,'Planning_zones'!$K$5:$K$154,"&lt;&gt;Annulé",'Planning_zones'!$G$5:$G$154,"&lt;="&amp;AT$4+6,'Planning_zones'!$H$5:$H$154,"&gt;="&amp;AT$4),0))</f>
        <v/>
      </c>
      <c r="AU49" s="13">
        <f>IF(OR($A49="",AU$4=""),"",IFERROR(COUNTIFS('Planning_zones'!$B$5:$B$154,$A49,'Planning_zones'!$K$5:$K$154,"&lt;&gt;Annulé",'Planning_zones'!$G$5:$G$154,"&lt;="&amp;AU$4+6,'Planning_zones'!$H$5:$H$154,"&gt;="&amp;AU$4),0))</f>
        <v/>
      </c>
      <c r="AV49" s="13">
        <f>IF(OR($A49="",AV$4=""),"",IFERROR(COUNTIFS('Planning_zones'!$B$5:$B$154,$A49,'Planning_zones'!$K$5:$K$154,"&lt;&gt;Annulé",'Planning_zones'!$G$5:$G$154,"&lt;="&amp;AV$4+6,'Planning_zones'!$H$5:$H$154,"&gt;="&amp;AV$4),0))</f>
        <v/>
      </c>
      <c r="AW49" s="13">
        <f>IF(OR($A49="",AW$4=""),"",IFERROR(COUNTIFS('Planning_zones'!$B$5:$B$154,$A49,'Planning_zones'!$K$5:$K$154,"&lt;&gt;Annulé",'Planning_zones'!$G$5:$G$154,"&lt;="&amp;AW$4+6,'Planning_zones'!$H$5:$H$154,"&gt;="&amp;AW$4),0))</f>
        <v/>
      </c>
      <c r="AX49" s="13">
        <f>IF(OR($A49="",AX$4=""),"",IFERROR(COUNTIFS('Planning_zones'!$B$5:$B$154,$A49,'Planning_zones'!$K$5:$K$154,"&lt;&gt;Annulé",'Planning_zones'!$G$5:$G$154,"&lt;="&amp;AX$4+6,'Planning_zones'!$H$5:$H$154,"&gt;="&amp;AX$4),0))</f>
        <v/>
      </c>
      <c r="AY49" s="13">
        <f>IF(OR($A49="",AY$4=""),"",IFERROR(COUNTIFS('Planning_zones'!$B$5:$B$154,$A49,'Planning_zones'!$K$5:$K$154,"&lt;&gt;Annulé",'Planning_zones'!$G$5:$G$154,"&lt;="&amp;AY$4+6,'Planning_zones'!$H$5:$H$154,"&gt;="&amp;AY$4),0))</f>
        <v/>
      </c>
      <c r="AZ49" s="13">
        <f>IF(OR($A49="",AZ$4=""),"",IFERROR(COUNTIFS('Planning_zones'!$B$5:$B$154,$A49,'Planning_zones'!$K$5:$K$154,"&lt;&gt;Annulé",'Planning_zones'!$G$5:$G$154,"&lt;="&amp;AZ$4+6,'Planning_zones'!$H$5:$H$154,"&gt;="&amp;AZ$4),0))</f>
        <v/>
      </c>
      <c r="BA49" s="13">
        <f>IF(OR($A49="",BA$4=""),"",IFERROR(COUNTIFS('Planning_zones'!$B$5:$B$154,$A49,'Planning_zones'!$K$5:$K$154,"&lt;&gt;Annulé",'Planning_zones'!$G$5:$G$154,"&lt;="&amp;BA$4+6,'Planning_zones'!$H$5:$H$154,"&gt;="&amp;BA$4),0))</f>
        <v/>
      </c>
    </row>
    <row r="50" ht="21" customHeight="1">
      <c r="A50" s="28">
        <f>IFERROR(INDEX('Paramètres'!$A$8:$A$107,MATCH(SMALL('Paramètres'!$C$8:$C$107,46),'Paramètres'!$C$8:$C$107,0)),"")</f>
        <v/>
      </c>
      <c r="B50" s="13">
        <f>IF(OR($A50="",B$4=""),"",IFERROR(COUNTIFS('Planning_zones'!$B$5:$B$154,$A50,'Planning_zones'!$K$5:$K$154,"&lt;&gt;Annulé",'Planning_zones'!$G$5:$G$154,"&lt;="&amp;B$4+6,'Planning_zones'!$H$5:$H$154,"&gt;="&amp;B$4),0))</f>
        <v/>
      </c>
      <c r="C50" s="13">
        <f>IF(OR($A50="",C$4=""),"",IFERROR(COUNTIFS('Planning_zones'!$B$5:$B$154,$A50,'Planning_zones'!$K$5:$K$154,"&lt;&gt;Annulé",'Planning_zones'!$G$5:$G$154,"&lt;="&amp;C$4+6,'Planning_zones'!$H$5:$H$154,"&gt;="&amp;C$4),0))</f>
        <v/>
      </c>
      <c r="D50" s="13">
        <f>IF(OR($A50="",D$4=""),"",IFERROR(COUNTIFS('Planning_zones'!$B$5:$B$154,$A50,'Planning_zones'!$K$5:$K$154,"&lt;&gt;Annulé",'Planning_zones'!$G$5:$G$154,"&lt;="&amp;D$4+6,'Planning_zones'!$H$5:$H$154,"&gt;="&amp;D$4),0))</f>
        <v/>
      </c>
      <c r="E50" s="13">
        <f>IF(OR($A50="",E$4=""),"",IFERROR(COUNTIFS('Planning_zones'!$B$5:$B$154,$A50,'Planning_zones'!$K$5:$K$154,"&lt;&gt;Annulé",'Planning_zones'!$G$5:$G$154,"&lt;="&amp;E$4+6,'Planning_zones'!$H$5:$H$154,"&gt;="&amp;E$4),0))</f>
        <v/>
      </c>
      <c r="F50" s="13">
        <f>IF(OR($A50="",F$4=""),"",IFERROR(COUNTIFS('Planning_zones'!$B$5:$B$154,$A50,'Planning_zones'!$K$5:$K$154,"&lt;&gt;Annulé",'Planning_zones'!$G$5:$G$154,"&lt;="&amp;F$4+6,'Planning_zones'!$H$5:$H$154,"&gt;="&amp;F$4),0))</f>
        <v/>
      </c>
      <c r="G50" s="13">
        <f>IF(OR($A50="",G$4=""),"",IFERROR(COUNTIFS('Planning_zones'!$B$5:$B$154,$A50,'Planning_zones'!$K$5:$K$154,"&lt;&gt;Annulé",'Planning_zones'!$G$5:$G$154,"&lt;="&amp;G$4+6,'Planning_zones'!$H$5:$H$154,"&gt;="&amp;G$4),0))</f>
        <v/>
      </c>
      <c r="H50" s="13">
        <f>IF(OR($A50="",H$4=""),"",IFERROR(COUNTIFS('Planning_zones'!$B$5:$B$154,$A50,'Planning_zones'!$K$5:$K$154,"&lt;&gt;Annulé",'Planning_zones'!$G$5:$G$154,"&lt;="&amp;H$4+6,'Planning_zones'!$H$5:$H$154,"&gt;="&amp;H$4),0))</f>
        <v/>
      </c>
      <c r="I50" s="13">
        <f>IF(OR($A50="",I$4=""),"",IFERROR(COUNTIFS('Planning_zones'!$B$5:$B$154,$A50,'Planning_zones'!$K$5:$K$154,"&lt;&gt;Annulé",'Planning_zones'!$G$5:$G$154,"&lt;="&amp;I$4+6,'Planning_zones'!$H$5:$H$154,"&gt;="&amp;I$4),0))</f>
        <v/>
      </c>
      <c r="J50" s="13">
        <f>IF(OR($A50="",J$4=""),"",IFERROR(COUNTIFS('Planning_zones'!$B$5:$B$154,$A50,'Planning_zones'!$K$5:$K$154,"&lt;&gt;Annulé",'Planning_zones'!$G$5:$G$154,"&lt;="&amp;J$4+6,'Planning_zones'!$H$5:$H$154,"&gt;="&amp;J$4),0))</f>
        <v/>
      </c>
      <c r="K50" s="13">
        <f>IF(OR($A50="",K$4=""),"",IFERROR(COUNTIFS('Planning_zones'!$B$5:$B$154,$A50,'Planning_zones'!$K$5:$K$154,"&lt;&gt;Annulé",'Planning_zones'!$G$5:$G$154,"&lt;="&amp;K$4+6,'Planning_zones'!$H$5:$H$154,"&gt;="&amp;K$4),0))</f>
        <v/>
      </c>
      <c r="L50" s="13">
        <f>IF(OR($A50="",L$4=""),"",IFERROR(COUNTIFS('Planning_zones'!$B$5:$B$154,$A50,'Planning_zones'!$K$5:$K$154,"&lt;&gt;Annulé",'Planning_zones'!$G$5:$G$154,"&lt;="&amp;L$4+6,'Planning_zones'!$H$5:$H$154,"&gt;="&amp;L$4),0))</f>
        <v/>
      </c>
      <c r="M50" s="13">
        <f>IF(OR($A50="",M$4=""),"",IFERROR(COUNTIFS('Planning_zones'!$B$5:$B$154,$A50,'Planning_zones'!$K$5:$K$154,"&lt;&gt;Annulé",'Planning_zones'!$G$5:$G$154,"&lt;="&amp;M$4+6,'Planning_zones'!$H$5:$H$154,"&gt;="&amp;M$4),0))</f>
        <v/>
      </c>
      <c r="N50" s="13">
        <f>IF(OR($A50="",N$4=""),"",IFERROR(COUNTIFS('Planning_zones'!$B$5:$B$154,$A50,'Planning_zones'!$K$5:$K$154,"&lt;&gt;Annulé",'Planning_zones'!$G$5:$G$154,"&lt;="&amp;N$4+6,'Planning_zones'!$H$5:$H$154,"&gt;="&amp;N$4),0))</f>
        <v/>
      </c>
      <c r="O50" s="13">
        <f>IF(OR($A50="",O$4=""),"",IFERROR(COUNTIFS('Planning_zones'!$B$5:$B$154,$A50,'Planning_zones'!$K$5:$K$154,"&lt;&gt;Annulé",'Planning_zones'!$G$5:$G$154,"&lt;="&amp;O$4+6,'Planning_zones'!$H$5:$H$154,"&gt;="&amp;O$4),0))</f>
        <v/>
      </c>
      <c r="P50" s="13">
        <f>IF(OR($A50="",P$4=""),"",IFERROR(COUNTIFS('Planning_zones'!$B$5:$B$154,$A50,'Planning_zones'!$K$5:$K$154,"&lt;&gt;Annulé",'Planning_zones'!$G$5:$G$154,"&lt;="&amp;P$4+6,'Planning_zones'!$H$5:$H$154,"&gt;="&amp;P$4),0))</f>
        <v/>
      </c>
      <c r="Q50" s="13">
        <f>IF(OR($A50="",Q$4=""),"",IFERROR(COUNTIFS('Planning_zones'!$B$5:$B$154,$A50,'Planning_zones'!$K$5:$K$154,"&lt;&gt;Annulé",'Planning_zones'!$G$5:$G$154,"&lt;="&amp;Q$4+6,'Planning_zones'!$H$5:$H$154,"&gt;="&amp;Q$4),0))</f>
        <v/>
      </c>
      <c r="R50" s="13">
        <f>IF(OR($A50="",R$4=""),"",IFERROR(COUNTIFS('Planning_zones'!$B$5:$B$154,$A50,'Planning_zones'!$K$5:$K$154,"&lt;&gt;Annulé",'Planning_zones'!$G$5:$G$154,"&lt;="&amp;R$4+6,'Planning_zones'!$H$5:$H$154,"&gt;="&amp;R$4),0))</f>
        <v/>
      </c>
      <c r="S50" s="13">
        <f>IF(OR($A50="",S$4=""),"",IFERROR(COUNTIFS('Planning_zones'!$B$5:$B$154,$A50,'Planning_zones'!$K$5:$K$154,"&lt;&gt;Annulé",'Planning_zones'!$G$5:$G$154,"&lt;="&amp;S$4+6,'Planning_zones'!$H$5:$H$154,"&gt;="&amp;S$4),0))</f>
        <v/>
      </c>
      <c r="T50" s="13">
        <f>IF(OR($A50="",T$4=""),"",IFERROR(COUNTIFS('Planning_zones'!$B$5:$B$154,$A50,'Planning_zones'!$K$5:$K$154,"&lt;&gt;Annulé",'Planning_zones'!$G$5:$G$154,"&lt;="&amp;T$4+6,'Planning_zones'!$H$5:$H$154,"&gt;="&amp;T$4),0))</f>
        <v/>
      </c>
      <c r="U50" s="13">
        <f>IF(OR($A50="",U$4=""),"",IFERROR(COUNTIFS('Planning_zones'!$B$5:$B$154,$A50,'Planning_zones'!$K$5:$K$154,"&lt;&gt;Annulé",'Planning_zones'!$G$5:$G$154,"&lt;="&amp;U$4+6,'Planning_zones'!$H$5:$H$154,"&gt;="&amp;U$4),0))</f>
        <v/>
      </c>
      <c r="V50" s="13">
        <f>IF(OR($A50="",V$4=""),"",IFERROR(COUNTIFS('Planning_zones'!$B$5:$B$154,$A50,'Planning_zones'!$K$5:$K$154,"&lt;&gt;Annulé",'Planning_zones'!$G$5:$G$154,"&lt;="&amp;V$4+6,'Planning_zones'!$H$5:$H$154,"&gt;="&amp;V$4),0))</f>
        <v/>
      </c>
      <c r="W50" s="13">
        <f>IF(OR($A50="",W$4=""),"",IFERROR(COUNTIFS('Planning_zones'!$B$5:$B$154,$A50,'Planning_zones'!$K$5:$K$154,"&lt;&gt;Annulé",'Planning_zones'!$G$5:$G$154,"&lt;="&amp;W$4+6,'Planning_zones'!$H$5:$H$154,"&gt;="&amp;W$4),0))</f>
        <v/>
      </c>
      <c r="X50" s="13">
        <f>IF(OR($A50="",X$4=""),"",IFERROR(COUNTIFS('Planning_zones'!$B$5:$B$154,$A50,'Planning_zones'!$K$5:$K$154,"&lt;&gt;Annulé",'Planning_zones'!$G$5:$G$154,"&lt;="&amp;X$4+6,'Planning_zones'!$H$5:$H$154,"&gt;="&amp;X$4),0))</f>
        <v/>
      </c>
      <c r="Y50" s="13">
        <f>IF(OR($A50="",Y$4=""),"",IFERROR(COUNTIFS('Planning_zones'!$B$5:$B$154,$A50,'Planning_zones'!$K$5:$K$154,"&lt;&gt;Annulé",'Planning_zones'!$G$5:$G$154,"&lt;="&amp;Y$4+6,'Planning_zones'!$H$5:$H$154,"&gt;="&amp;Y$4),0))</f>
        <v/>
      </c>
      <c r="Z50" s="13">
        <f>IF(OR($A50="",Z$4=""),"",IFERROR(COUNTIFS('Planning_zones'!$B$5:$B$154,$A50,'Planning_zones'!$K$5:$K$154,"&lt;&gt;Annulé",'Planning_zones'!$G$5:$G$154,"&lt;="&amp;Z$4+6,'Planning_zones'!$H$5:$H$154,"&gt;="&amp;Z$4),0))</f>
        <v/>
      </c>
      <c r="AA50" s="13">
        <f>IF(OR($A50="",AA$4=""),"",IFERROR(COUNTIFS('Planning_zones'!$B$5:$B$154,$A50,'Planning_zones'!$K$5:$K$154,"&lt;&gt;Annulé",'Planning_zones'!$G$5:$G$154,"&lt;="&amp;AA$4+6,'Planning_zones'!$H$5:$H$154,"&gt;="&amp;AA$4),0))</f>
        <v/>
      </c>
      <c r="AB50" s="13">
        <f>IF(OR($A50="",AB$4=""),"",IFERROR(COUNTIFS('Planning_zones'!$B$5:$B$154,$A50,'Planning_zones'!$K$5:$K$154,"&lt;&gt;Annulé",'Planning_zones'!$G$5:$G$154,"&lt;="&amp;AB$4+6,'Planning_zones'!$H$5:$H$154,"&gt;="&amp;AB$4),0))</f>
        <v/>
      </c>
      <c r="AC50" s="13">
        <f>IF(OR($A50="",AC$4=""),"",IFERROR(COUNTIFS('Planning_zones'!$B$5:$B$154,$A50,'Planning_zones'!$K$5:$K$154,"&lt;&gt;Annulé",'Planning_zones'!$G$5:$G$154,"&lt;="&amp;AC$4+6,'Planning_zones'!$H$5:$H$154,"&gt;="&amp;AC$4),0))</f>
        <v/>
      </c>
      <c r="AD50" s="13">
        <f>IF(OR($A50="",AD$4=""),"",IFERROR(COUNTIFS('Planning_zones'!$B$5:$B$154,$A50,'Planning_zones'!$K$5:$K$154,"&lt;&gt;Annulé",'Planning_zones'!$G$5:$G$154,"&lt;="&amp;AD$4+6,'Planning_zones'!$H$5:$H$154,"&gt;="&amp;AD$4),0))</f>
        <v/>
      </c>
      <c r="AE50" s="13">
        <f>IF(OR($A50="",AE$4=""),"",IFERROR(COUNTIFS('Planning_zones'!$B$5:$B$154,$A50,'Planning_zones'!$K$5:$K$154,"&lt;&gt;Annulé",'Planning_zones'!$G$5:$G$154,"&lt;="&amp;AE$4+6,'Planning_zones'!$H$5:$H$154,"&gt;="&amp;AE$4),0))</f>
        <v/>
      </c>
      <c r="AF50" s="13">
        <f>IF(OR($A50="",AF$4=""),"",IFERROR(COUNTIFS('Planning_zones'!$B$5:$B$154,$A50,'Planning_zones'!$K$5:$K$154,"&lt;&gt;Annulé",'Planning_zones'!$G$5:$G$154,"&lt;="&amp;AF$4+6,'Planning_zones'!$H$5:$H$154,"&gt;="&amp;AF$4),0))</f>
        <v/>
      </c>
      <c r="AG50" s="13">
        <f>IF(OR($A50="",AG$4=""),"",IFERROR(COUNTIFS('Planning_zones'!$B$5:$B$154,$A50,'Planning_zones'!$K$5:$K$154,"&lt;&gt;Annulé",'Planning_zones'!$G$5:$G$154,"&lt;="&amp;AG$4+6,'Planning_zones'!$H$5:$H$154,"&gt;="&amp;AG$4),0))</f>
        <v/>
      </c>
      <c r="AH50" s="13">
        <f>IF(OR($A50="",AH$4=""),"",IFERROR(COUNTIFS('Planning_zones'!$B$5:$B$154,$A50,'Planning_zones'!$K$5:$K$154,"&lt;&gt;Annulé",'Planning_zones'!$G$5:$G$154,"&lt;="&amp;AH$4+6,'Planning_zones'!$H$5:$H$154,"&gt;="&amp;AH$4),0))</f>
        <v/>
      </c>
      <c r="AI50" s="13">
        <f>IF(OR($A50="",AI$4=""),"",IFERROR(COUNTIFS('Planning_zones'!$B$5:$B$154,$A50,'Planning_zones'!$K$5:$K$154,"&lt;&gt;Annulé",'Planning_zones'!$G$5:$G$154,"&lt;="&amp;AI$4+6,'Planning_zones'!$H$5:$H$154,"&gt;="&amp;AI$4),0))</f>
        <v/>
      </c>
      <c r="AJ50" s="13">
        <f>IF(OR($A50="",AJ$4=""),"",IFERROR(COUNTIFS('Planning_zones'!$B$5:$B$154,$A50,'Planning_zones'!$K$5:$K$154,"&lt;&gt;Annulé",'Planning_zones'!$G$5:$G$154,"&lt;="&amp;AJ$4+6,'Planning_zones'!$H$5:$H$154,"&gt;="&amp;AJ$4),0))</f>
        <v/>
      </c>
      <c r="AK50" s="13">
        <f>IF(OR($A50="",AK$4=""),"",IFERROR(COUNTIFS('Planning_zones'!$B$5:$B$154,$A50,'Planning_zones'!$K$5:$K$154,"&lt;&gt;Annulé",'Planning_zones'!$G$5:$G$154,"&lt;="&amp;AK$4+6,'Planning_zones'!$H$5:$H$154,"&gt;="&amp;AK$4),0))</f>
        <v/>
      </c>
      <c r="AL50" s="13">
        <f>IF(OR($A50="",AL$4=""),"",IFERROR(COUNTIFS('Planning_zones'!$B$5:$B$154,$A50,'Planning_zones'!$K$5:$K$154,"&lt;&gt;Annulé",'Planning_zones'!$G$5:$G$154,"&lt;="&amp;AL$4+6,'Planning_zones'!$H$5:$H$154,"&gt;="&amp;AL$4),0))</f>
        <v/>
      </c>
      <c r="AM50" s="13">
        <f>IF(OR($A50="",AM$4=""),"",IFERROR(COUNTIFS('Planning_zones'!$B$5:$B$154,$A50,'Planning_zones'!$K$5:$K$154,"&lt;&gt;Annulé",'Planning_zones'!$G$5:$G$154,"&lt;="&amp;AM$4+6,'Planning_zones'!$H$5:$H$154,"&gt;="&amp;AM$4),0))</f>
        <v/>
      </c>
      <c r="AN50" s="13">
        <f>IF(OR($A50="",AN$4=""),"",IFERROR(COUNTIFS('Planning_zones'!$B$5:$B$154,$A50,'Planning_zones'!$K$5:$K$154,"&lt;&gt;Annulé",'Planning_zones'!$G$5:$G$154,"&lt;="&amp;AN$4+6,'Planning_zones'!$H$5:$H$154,"&gt;="&amp;AN$4),0))</f>
        <v/>
      </c>
      <c r="AO50" s="13">
        <f>IF(OR($A50="",AO$4=""),"",IFERROR(COUNTIFS('Planning_zones'!$B$5:$B$154,$A50,'Planning_zones'!$K$5:$K$154,"&lt;&gt;Annulé",'Planning_zones'!$G$5:$G$154,"&lt;="&amp;AO$4+6,'Planning_zones'!$H$5:$H$154,"&gt;="&amp;AO$4),0))</f>
        <v/>
      </c>
      <c r="AP50" s="13">
        <f>IF(OR($A50="",AP$4=""),"",IFERROR(COUNTIFS('Planning_zones'!$B$5:$B$154,$A50,'Planning_zones'!$K$5:$K$154,"&lt;&gt;Annulé",'Planning_zones'!$G$5:$G$154,"&lt;="&amp;AP$4+6,'Planning_zones'!$H$5:$H$154,"&gt;="&amp;AP$4),0))</f>
        <v/>
      </c>
      <c r="AQ50" s="13">
        <f>IF(OR($A50="",AQ$4=""),"",IFERROR(COUNTIFS('Planning_zones'!$B$5:$B$154,$A50,'Planning_zones'!$K$5:$K$154,"&lt;&gt;Annulé",'Planning_zones'!$G$5:$G$154,"&lt;="&amp;AQ$4+6,'Planning_zones'!$H$5:$H$154,"&gt;="&amp;AQ$4),0))</f>
        <v/>
      </c>
      <c r="AR50" s="13">
        <f>IF(OR($A50="",AR$4=""),"",IFERROR(COUNTIFS('Planning_zones'!$B$5:$B$154,$A50,'Planning_zones'!$K$5:$K$154,"&lt;&gt;Annulé",'Planning_zones'!$G$5:$G$154,"&lt;="&amp;AR$4+6,'Planning_zones'!$H$5:$H$154,"&gt;="&amp;AR$4),0))</f>
        <v/>
      </c>
      <c r="AS50" s="13">
        <f>IF(OR($A50="",AS$4=""),"",IFERROR(COUNTIFS('Planning_zones'!$B$5:$B$154,$A50,'Planning_zones'!$K$5:$K$154,"&lt;&gt;Annulé",'Planning_zones'!$G$5:$G$154,"&lt;="&amp;AS$4+6,'Planning_zones'!$H$5:$H$154,"&gt;="&amp;AS$4),0))</f>
        <v/>
      </c>
      <c r="AT50" s="13">
        <f>IF(OR($A50="",AT$4=""),"",IFERROR(COUNTIFS('Planning_zones'!$B$5:$B$154,$A50,'Planning_zones'!$K$5:$K$154,"&lt;&gt;Annulé",'Planning_zones'!$G$5:$G$154,"&lt;="&amp;AT$4+6,'Planning_zones'!$H$5:$H$154,"&gt;="&amp;AT$4),0))</f>
        <v/>
      </c>
      <c r="AU50" s="13">
        <f>IF(OR($A50="",AU$4=""),"",IFERROR(COUNTIFS('Planning_zones'!$B$5:$B$154,$A50,'Planning_zones'!$K$5:$K$154,"&lt;&gt;Annulé",'Planning_zones'!$G$5:$G$154,"&lt;="&amp;AU$4+6,'Planning_zones'!$H$5:$H$154,"&gt;="&amp;AU$4),0))</f>
        <v/>
      </c>
      <c r="AV50" s="13">
        <f>IF(OR($A50="",AV$4=""),"",IFERROR(COUNTIFS('Planning_zones'!$B$5:$B$154,$A50,'Planning_zones'!$K$5:$K$154,"&lt;&gt;Annulé",'Planning_zones'!$G$5:$G$154,"&lt;="&amp;AV$4+6,'Planning_zones'!$H$5:$H$154,"&gt;="&amp;AV$4),0))</f>
        <v/>
      </c>
      <c r="AW50" s="13">
        <f>IF(OR($A50="",AW$4=""),"",IFERROR(COUNTIFS('Planning_zones'!$B$5:$B$154,$A50,'Planning_zones'!$K$5:$K$154,"&lt;&gt;Annulé",'Planning_zones'!$G$5:$G$154,"&lt;="&amp;AW$4+6,'Planning_zones'!$H$5:$H$154,"&gt;="&amp;AW$4),0))</f>
        <v/>
      </c>
      <c r="AX50" s="13">
        <f>IF(OR($A50="",AX$4=""),"",IFERROR(COUNTIFS('Planning_zones'!$B$5:$B$154,$A50,'Planning_zones'!$K$5:$K$154,"&lt;&gt;Annulé",'Planning_zones'!$G$5:$G$154,"&lt;="&amp;AX$4+6,'Planning_zones'!$H$5:$H$154,"&gt;="&amp;AX$4),0))</f>
        <v/>
      </c>
      <c r="AY50" s="13">
        <f>IF(OR($A50="",AY$4=""),"",IFERROR(COUNTIFS('Planning_zones'!$B$5:$B$154,$A50,'Planning_zones'!$K$5:$K$154,"&lt;&gt;Annulé",'Planning_zones'!$G$5:$G$154,"&lt;="&amp;AY$4+6,'Planning_zones'!$H$5:$H$154,"&gt;="&amp;AY$4),0))</f>
        <v/>
      </c>
      <c r="AZ50" s="13">
        <f>IF(OR($A50="",AZ$4=""),"",IFERROR(COUNTIFS('Planning_zones'!$B$5:$B$154,$A50,'Planning_zones'!$K$5:$K$154,"&lt;&gt;Annulé",'Planning_zones'!$G$5:$G$154,"&lt;="&amp;AZ$4+6,'Planning_zones'!$H$5:$H$154,"&gt;="&amp;AZ$4),0))</f>
        <v/>
      </c>
      <c r="BA50" s="13">
        <f>IF(OR($A50="",BA$4=""),"",IFERROR(COUNTIFS('Planning_zones'!$B$5:$B$154,$A50,'Planning_zones'!$K$5:$K$154,"&lt;&gt;Annulé",'Planning_zones'!$G$5:$G$154,"&lt;="&amp;BA$4+6,'Planning_zones'!$H$5:$H$154,"&gt;="&amp;BA$4),0))</f>
        <v/>
      </c>
    </row>
    <row r="51" ht="21" customHeight="1">
      <c r="A51" s="27">
        <f>IFERROR(INDEX('Paramètres'!$A$8:$A$107,MATCH(SMALL('Paramètres'!$C$8:$C$107,47),'Paramètres'!$C$8:$C$107,0)),"")</f>
        <v/>
      </c>
      <c r="B51" s="13">
        <f>IF(OR($A51="",B$4=""),"",IFERROR(COUNTIFS('Planning_zones'!$B$5:$B$154,$A51,'Planning_zones'!$K$5:$K$154,"&lt;&gt;Annulé",'Planning_zones'!$G$5:$G$154,"&lt;="&amp;B$4+6,'Planning_zones'!$H$5:$H$154,"&gt;="&amp;B$4),0))</f>
        <v/>
      </c>
      <c r="C51" s="13">
        <f>IF(OR($A51="",C$4=""),"",IFERROR(COUNTIFS('Planning_zones'!$B$5:$B$154,$A51,'Planning_zones'!$K$5:$K$154,"&lt;&gt;Annulé",'Planning_zones'!$G$5:$G$154,"&lt;="&amp;C$4+6,'Planning_zones'!$H$5:$H$154,"&gt;="&amp;C$4),0))</f>
        <v/>
      </c>
      <c r="D51" s="13">
        <f>IF(OR($A51="",D$4=""),"",IFERROR(COUNTIFS('Planning_zones'!$B$5:$B$154,$A51,'Planning_zones'!$K$5:$K$154,"&lt;&gt;Annulé",'Planning_zones'!$G$5:$G$154,"&lt;="&amp;D$4+6,'Planning_zones'!$H$5:$H$154,"&gt;="&amp;D$4),0))</f>
        <v/>
      </c>
      <c r="E51" s="13">
        <f>IF(OR($A51="",E$4=""),"",IFERROR(COUNTIFS('Planning_zones'!$B$5:$B$154,$A51,'Planning_zones'!$K$5:$K$154,"&lt;&gt;Annulé",'Planning_zones'!$G$5:$G$154,"&lt;="&amp;E$4+6,'Planning_zones'!$H$5:$H$154,"&gt;="&amp;E$4),0))</f>
        <v/>
      </c>
      <c r="F51" s="13">
        <f>IF(OR($A51="",F$4=""),"",IFERROR(COUNTIFS('Planning_zones'!$B$5:$B$154,$A51,'Planning_zones'!$K$5:$K$154,"&lt;&gt;Annulé",'Planning_zones'!$G$5:$G$154,"&lt;="&amp;F$4+6,'Planning_zones'!$H$5:$H$154,"&gt;="&amp;F$4),0))</f>
        <v/>
      </c>
      <c r="G51" s="13">
        <f>IF(OR($A51="",G$4=""),"",IFERROR(COUNTIFS('Planning_zones'!$B$5:$B$154,$A51,'Planning_zones'!$K$5:$K$154,"&lt;&gt;Annulé",'Planning_zones'!$G$5:$G$154,"&lt;="&amp;G$4+6,'Planning_zones'!$H$5:$H$154,"&gt;="&amp;G$4),0))</f>
        <v/>
      </c>
      <c r="H51" s="13">
        <f>IF(OR($A51="",H$4=""),"",IFERROR(COUNTIFS('Planning_zones'!$B$5:$B$154,$A51,'Planning_zones'!$K$5:$K$154,"&lt;&gt;Annulé",'Planning_zones'!$G$5:$G$154,"&lt;="&amp;H$4+6,'Planning_zones'!$H$5:$H$154,"&gt;="&amp;H$4),0))</f>
        <v/>
      </c>
      <c r="I51" s="13">
        <f>IF(OR($A51="",I$4=""),"",IFERROR(COUNTIFS('Planning_zones'!$B$5:$B$154,$A51,'Planning_zones'!$K$5:$K$154,"&lt;&gt;Annulé",'Planning_zones'!$G$5:$G$154,"&lt;="&amp;I$4+6,'Planning_zones'!$H$5:$H$154,"&gt;="&amp;I$4),0))</f>
        <v/>
      </c>
      <c r="J51" s="13">
        <f>IF(OR($A51="",J$4=""),"",IFERROR(COUNTIFS('Planning_zones'!$B$5:$B$154,$A51,'Planning_zones'!$K$5:$K$154,"&lt;&gt;Annulé",'Planning_zones'!$G$5:$G$154,"&lt;="&amp;J$4+6,'Planning_zones'!$H$5:$H$154,"&gt;="&amp;J$4),0))</f>
        <v/>
      </c>
      <c r="K51" s="13">
        <f>IF(OR($A51="",K$4=""),"",IFERROR(COUNTIFS('Planning_zones'!$B$5:$B$154,$A51,'Planning_zones'!$K$5:$K$154,"&lt;&gt;Annulé",'Planning_zones'!$G$5:$G$154,"&lt;="&amp;K$4+6,'Planning_zones'!$H$5:$H$154,"&gt;="&amp;K$4),0))</f>
        <v/>
      </c>
      <c r="L51" s="13">
        <f>IF(OR($A51="",L$4=""),"",IFERROR(COUNTIFS('Planning_zones'!$B$5:$B$154,$A51,'Planning_zones'!$K$5:$K$154,"&lt;&gt;Annulé",'Planning_zones'!$G$5:$G$154,"&lt;="&amp;L$4+6,'Planning_zones'!$H$5:$H$154,"&gt;="&amp;L$4),0))</f>
        <v/>
      </c>
      <c r="M51" s="13">
        <f>IF(OR($A51="",M$4=""),"",IFERROR(COUNTIFS('Planning_zones'!$B$5:$B$154,$A51,'Planning_zones'!$K$5:$K$154,"&lt;&gt;Annulé",'Planning_zones'!$G$5:$G$154,"&lt;="&amp;M$4+6,'Planning_zones'!$H$5:$H$154,"&gt;="&amp;M$4),0))</f>
        <v/>
      </c>
      <c r="N51" s="13">
        <f>IF(OR($A51="",N$4=""),"",IFERROR(COUNTIFS('Planning_zones'!$B$5:$B$154,$A51,'Planning_zones'!$K$5:$K$154,"&lt;&gt;Annulé",'Planning_zones'!$G$5:$G$154,"&lt;="&amp;N$4+6,'Planning_zones'!$H$5:$H$154,"&gt;="&amp;N$4),0))</f>
        <v/>
      </c>
      <c r="O51" s="13">
        <f>IF(OR($A51="",O$4=""),"",IFERROR(COUNTIFS('Planning_zones'!$B$5:$B$154,$A51,'Planning_zones'!$K$5:$K$154,"&lt;&gt;Annulé",'Planning_zones'!$G$5:$G$154,"&lt;="&amp;O$4+6,'Planning_zones'!$H$5:$H$154,"&gt;="&amp;O$4),0))</f>
        <v/>
      </c>
      <c r="P51" s="13">
        <f>IF(OR($A51="",P$4=""),"",IFERROR(COUNTIFS('Planning_zones'!$B$5:$B$154,$A51,'Planning_zones'!$K$5:$K$154,"&lt;&gt;Annulé",'Planning_zones'!$G$5:$G$154,"&lt;="&amp;P$4+6,'Planning_zones'!$H$5:$H$154,"&gt;="&amp;P$4),0))</f>
        <v/>
      </c>
      <c r="Q51" s="13">
        <f>IF(OR($A51="",Q$4=""),"",IFERROR(COUNTIFS('Planning_zones'!$B$5:$B$154,$A51,'Planning_zones'!$K$5:$K$154,"&lt;&gt;Annulé",'Planning_zones'!$G$5:$G$154,"&lt;="&amp;Q$4+6,'Planning_zones'!$H$5:$H$154,"&gt;="&amp;Q$4),0))</f>
        <v/>
      </c>
      <c r="R51" s="13">
        <f>IF(OR($A51="",R$4=""),"",IFERROR(COUNTIFS('Planning_zones'!$B$5:$B$154,$A51,'Planning_zones'!$K$5:$K$154,"&lt;&gt;Annulé",'Planning_zones'!$G$5:$G$154,"&lt;="&amp;R$4+6,'Planning_zones'!$H$5:$H$154,"&gt;="&amp;R$4),0))</f>
        <v/>
      </c>
      <c r="S51" s="13">
        <f>IF(OR($A51="",S$4=""),"",IFERROR(COUNTIFS('Planning_zones'!$B$5:$B$154,$A51,'Planning_zones'!$K$5:$K$154,"&lt;&gt;Annulé",'Planning_zones'!$G$5:$G$154,"&lt;="&amp;S$4+6,'Planning_zones'!$H$5:$H$154,"&gt;="&amp;S$4),0))</f>
        <v/>
      </c>
      <c r="T51" s="13">
        <f>IF(OR($A51="",T$4=""),"",IFERROR(COUNTIFS('Planning_zones'!$B$5:$B$154,$A51,'Planning_zones'!$K$5:$K$154,"&lt;&gt;Annulé",'Planning_zones'!$G$5:$G$154,"&lt;="&amp;T$4+6,'Planning_zones'!$H$5:$H$154,"&gt;="&amp;T$4),0))</f>
        <v/>
      </c>
      <c r="U51" s="13">
        <f>IF(OR($A51="",U$4=""),"",IFERROR(COUNTIFS('Planning_zones'!$B$5:$B$154,$A51,'Planning_zones'!$K$5:$K$154,"&lt;&gt;Annulé",'Planning_zones'!$G$5:$G$154,"&lt;="&amp;U$4+6,'Planning_zones'!$H$5:$H$154,"&gt;="&amp;U$4),0))</f>
        <v/>
      </c>
      <c r="V51" s="13">
        <f>IF(OR($A51="",V$4=""),"",IFERROR(COUNTIFS('Planning_zones'!$B$5:$B$154,$A51,'Planning_zones'!$K$5:$K$154,"&lt;&gt;Annulé",'Planning_zones'!$G$5:$G$154,"&lt;="&amp;V$4+6,'Planning_zones'!$H$5:$H$154,"&gt;="&amp;V$4),0))</f>
        <v/>
      </c>
      <c r="W51" s="13">
        <f>IF(OR($A51="",W$4=""),"",IFERROR(COUNTIFS('Planning_zones'!$B$5:$B$154,$A51,'Planning_zones'!$K$5:$K$154,"&lt;&gt;Annulé",'Planning_zones'!$G$5:$G$154,"&lt;="&amp;W$4+6,'Planning_zones'!$H$5:$H$154,"&gt;="&amp;W$4),0))</f>
        <v/>
      </c>
      <c r="X51" s="13">
        <f>IF(OR($A51="",X$4=""),"",IFERROR(COUNTIFS('Planning_zones'!$B$5:$B$154,$A51,'Planning_zones'!$K$5:$K$154,"&lt;&gt;Annulé",'Planning_zones'!$G$5:$G$154,"&lt;="&amp;X$4+6,'Planning_zones'!$H$5:$H$154,"&gt;="&amp;X$4),0))</f>
        <v/>
      </c>
      <c r="Y51" s="13">
        <f>IF(OR($A51="",Y$4=""),"",IFERROR(COUNTIFS('Planning_zones'!$B$5:$B$154,$A51,'Planning_zones'!$K$5:$K$154,"&lt;&gt;Annulé",'Planning_zones'!$G$5:$G$154,"&lt;="&amp;Y$4+6,'Planning_zones'!$H$5:$H$154,"&gt;="&amp;Y$4),0))</f>
        <v/>
      </c>
      <c r="Z51" s="13">
        <f>IF(OR($A51="",Z$4=""),"",IFERROR(COUNTIFS('Planning_zones'!$B$5:$B$154,$A51,'Planning_zones'!$K$5:$K$154,"&lt;&gt;Annulé",'Planning_zones'!$G$5:$G$154,"&lt;="&amp;Z$4+6,'Planning_zones'!$H$5:$H$154,"&gt;="&amp;Z$4),0))</f>
        <v/>
      </c>
      <c r="AA51" s="13">
        <f>IF(OR($A51="",AA$4=""),"",IFERROR(COUNTIFS('Planning_zones'!$B$5:$B$154,$A51,'Planning_zones'!$K$5:$K$154,"&lt;&gt;Annulé",'Planning_zones'!$G$5:$G$154,"&lt;="&amp;AA$4+6,'Planning_zones'!$H$5:$H$154,"&gt;="&amp;AA$4),0))</f>
        <v/>
      </c>
      <c r="AB51" s="13">
        <f>IF(OR($A51="",AB$4=""),"",IFERROR(COUNTIFS('Planning_zones'!$B$5:$B$154,$A51,'Planning_zones'!$K$5:$K$154,"&lt;&gt;Annulé",'Planning_zones'!$G$5:$G$154,"&lt;="&amp;AB$4+6,'Planning_zones'!$H$5:$H$154,"&gt;="&amp;AB$4),0))</f>
        <v/>
      </c>
      <c r="AC51" s="13">
        <f>IF(OR($A51="",AC$4=""),"",IFERROR(COUNTIFS('Planning_zones'!$B$5:$B$154,$A51,'Planning_zones'!$K$5:$K$154,"&lt;&gt;Annulé",'Planning_zones'!$G$5:$G$154,"&lt;="&amp;AC$4+6,'Planning_zones'!$H$5:$H$154,"&gt;="&amp;AC$4),0))</f>
        <v/>
      </c>
      <c r="AD51" s="13">
        <f>IF(OR($A51="",AD$4=""),"",IFERROR(COUNTIFS('Planning_zones'!$B$5:$B$154,$A51,'Planning_zones'!$K$5:$K$154,"&lt;&gt;Annulé",'Planning_zones'!$G$5:$G$154,"&lt;="&amp;AD$4+6,'Planning_zones'!$H$5:$H$154,"&gt;="&amp;AD$4),0))</f>
        <v/>
      </c>
      <c r="AE51" s="13">
        <f>IF(OR($A51="",AE$4=""),"",IFERROR(COUNTIFS('Planning_zones'!$B$5:$B$154,$A51,'Planning_zones'!$K$5:$K$154,"&lt;&gt;Annulé",'Planning_zones'!$G$5:$G$154,"&lt;="&amp;AE$4+6,'Planning_zones'!$H$5:$H$154,"&gt;="&amp;AE$4),0))</f>
        <v/>
      </c>
      <c r="AF51" s="13">
        <f>IF(OR($A51="",AF$4=""),"",IFERROR(COUNTIFS('Planning_zones'!$B$5:$B$154,$A51,'Planning_zones'!$K$5:$K$154,"&lt;&gt;Annulé",'Planning_zones'!$G$5:$G$154,"&lt;="&amp;AF$4+6,'Planning_zones'!$H$5:$H$154,"&gt;="&amp;AF$4),0))</f>
        <v/>
      </c>
      <c r="AG51" s="13">
        <f>IF(OR($A51="",AG$4=""),"",IFERROR(COUNTIFS('Planning_zones'!$B$5:$B$154,$A51,'Planning_zones'!$K$5:$K$154,"&lt;&gt;Annulé",'Planning_zones'!$G$5:$G$154,"&lt;="&amp;AG$4+6,'Planning_zones'!$H$5:$H$154,"&gt;="&amp;AG$4),0))</f>
        <v/>
      </c>
      <c r="AH51" s="13">
        <f>IF(OR($A51="",AH$4=""),"",IFERROR(COUNTIFS('Planning_zones'!$B$5:$B$154,$A51,'Planning_zones'!$K$5:$K$154,"&lt;&gt;Annulé",'Planning_zones'!$G$5:$G$154,"&lt;="&amp;AH$4+6,'Planning_zones'!$H$5:$H$154,"&gt;="&amp;AH$4),0))</f>
        <v/>
      </c>
      <c r="AI51" s="13">
        <f>IF(OR($A51="",AI$4=""),"",IFERROR(COUNTIFS('Planning_zones'!$B$5:$B$154,$A51,'Planning_zones'!$K$5:$K$154,"&lt;&gt;Annulé",'Planning_zones'!$G$5:$G$154,"&lt;="&amp;AI$4+6,'Planning_zones'!$H$5:$H$154,"&gt;="&amp;AI$4),0))</f>
        <v/>
      </c>
      <c r="AJ51" s="13">
        <f>IF(OR($A51="",AJ$4=""),"",IFERROR(COUNTIFS('Planning_zones'!$B$5:$B$154,$A51,'Planning_zones'!$K$5:$K$154,"&lt;&gt;Annulé",'Planning_zones'!$G$5:$G$154,"&lt;="&amp;AJ$4+6,'Planning_zones'!$H$5:$H$154,"&gt;="&amp;AJ$4),0))</f>
        <v/>
      </c>
      <c r="AK51" s="13">
        <f>IF(OR($A51="",AK$4=""),"",IFERROR(COUNTIFS('Planning_zones'!$B$5:$B$154,$A51,'Planning_zones'!$K$5:$K$154,"&lt;&gt;Annulé",'Planning_zones'!$G$5:$G$154,"&lt;="&amp;AK$4+6,'Planning_zones'!$H$5:$H$154,"&gt;="&amp;AK$4),0))</f>
        <v/>
      </c>
      <c r="AL51" s="13">
        <f>IF(OR($A51="",AL$4=""),"",IFERROR(COUNTIFS('Planning_zones'!$B$5:$B$154,$A51,'Planning_zones'!$K$5:$K$154,"&lt;&gt;Annulé",'Planning_zones'!$G$5:$G$154,"&lt;="&amp;AL$4+6,'Planning_zones'!$H$5:$H$154,"&gt;="&amp;AL$4),0))</f>
        <v/>
      </c>
      <c r="AM51" s="13">
        <f>IF(OR($A51="",AM$4=""),"",IFERROR(COUNTIFS('Planning_zones'!$B$5:$B$154,$A51,'Planning_zones'!$K$5:$K$154,"&lt;&gt;Annulé",'Planning_zones'!$G$5:$G$154,"&lt;="&amp;AM$4+6,'Planning_zones'!$H$5:$H$154,"&gt;="&amp;AM$4),0))</f>
        <v/>
      </c>
      <c r="AN51" s="13">
        <f>IF(OR($A51="",AN$4=""),"",IFERROR(COUNTIFS('Planning_zones'!$B$5:$B$154,$A51,'Planning_zones'!$K$5:$K$154,"&lt;&gt;Annulé",'Planning_zones'!$G$5:$G$154,"&lt;="&amp;AN$4+6,'Planning_zones'!$H$5:$H$154,"&gt;="&amp;AN$4),0))</f>
        <v/>
      </c>
      <c r="AO51" s="13">
        <f>IF(OR($A51="",AO$4=""),"",IFERROR(COUNTIFS('Planning_zones'!$B$5:$B$154,$A51,'Planning_zones'!$K$5:$K$154,"&lt;&gt;Annulé",'Planning_zones'!$G$5:$G$154,"&lt;="&amp;AO$4+6,'Planning_zones'!$H$5:$H$154,"&gt;="&amp;AO$4),0))</f>
        <v/>
      </c>
      <c r="AP51" s="13">
        <f>IF(OR($A51="",AP$4=""),"",IFERROR(COUNTIFS('Planning_zones'!$B$5:$B$154,$A51,'Planning_zones'!$K$5:$K$154,"&lt;&gt;Annulé",'Planning_zones'!$G$5:$G$154,"&lt;="&amp;AP$4+6,'Planning_zones'!$H$5:$H$154,"&gt;="&amp;AP$4),0))</f>
        <v/>
      </c>
      <c r="AQ51" s="13">
        <f>IF(OR($A51="",AQ$4=""),"",IFERROR(COUNTIFS('Planning_zones'!$B$5:$B$154,$A51,'Planning_zones'!$K$5:$K$154,"&lt;&gt;Annulé",'Planning_zones'!$G$5:$G$154,"&lt;="&amp;AQ$4+6,'Planning_zones'!$H$5:$H$154,"&gt;="&amp;AQ$4),0))</f>
        <v/>
      </c>
      <c r="AR51" s="13">
        <f>IF(OR($A51="",AR$4=""),"",IFERROR(COUNTIFS('Planning_zones'!$B$5:$B$154,$A51,'Planning_zones'!$K$5:$K$154,"&lt;&gt;Annulé",'Planning_zones'!$G$5:$G$154,"&lt;="&amp;AR$4+6,'Planning_zones'!$H$5:$H$154,"&gt;="&amp;AR$4),0))</f>
        <v/>
      </c>
      <c r="AS51" s="13">
        <f>IF(OR($A51="",AS$4=""),"",IFERROR(COUNTIFS('Planning_zones'!$B$5:$B$154,$A51,'Planning_zones'!$K$5:$K$154,"&lt;&gt;Annulé",'Planning_zones'!$G$5:$G$154,"&lt;="&amp;AS$4+6,'Planning_zones'!$H$5:$H$154,"&gt;="&amp;AS$4),0))</f>
        <v/>
      </c>
      <c r="AT51" s="13">
        <f>IF(OR($A51="",AT$4=""),"",IFERROR(COUNTIFS('Planning_zones'!$B$5:$B$154,$A51,'Planning_zones'!$K$5:$K$154,"&lt;&gt;Annulé",'Planning_zones'!$G$5:$G$154,"&lt;="&amp;AT$4+6,'Planning_zones'!$H$5:$H$154,"&gt;="&amp;AT$4),0))</f>
        <v/>
      </c>
      <c r="AU51" s="13">
        <f>IF(OR($A51="",AU$4=""),"",IFERROR(COUNTIFS('Planning_zones'!$B$5:$B$154,$A51,'Planning_zones'!$K$5:$K$154,"&lt;&gt;Annulé",'Planning_zones'!$G$5:$G$154,"&lt;="&amp;AU$4+6,'Planning_zones'!$H$5:$H$154,"&gt;="&amp;AU$4),0))</f>
        <v/>
      </c>
      <c r="AV51" s="13">
        <f>IF(OR($A51="",AV$4=""),"",IFERROR(COUNTIFS('Planning_zones'!$B$5:$B$154,$A51,'Planning_zones'!$K$5:$K$154,"&lt;&gt;Annulé",'Planning_zones'!$G$5:$G$154,"&lt;="&amp;AV$4+6,'Planning_zones'!$H$5:$H$154,"&gt;="&amp;AV$4),0))</f>
        <v/>
      </c>
      <c r="AW51" s="13">
        <f>IF(OR($A51="",AW$4=""),"",IFERROR(COUNTIFS('Planning_zones'!$B$5:$B$154,$A51,'Planning_zones'!$K$5:$K$154,"&lt;&gt;Annulé",'Planning_zones'!$G$5:$G$154,"&lt;="&amp;AW$4+6,'Planning_zones'!$H$5:$H$154,"&gt;="&amp;AW$4),0))</f>
        <v/>
      </c>
      <c r="AX51" s="13">
        <f>IF(OR($A51="",AX$4=""),"",IFERROR(COUNTIFS('Planning_zones'!$B$5:$B$154,$A51,'Planning_zones'!$K$5:$K$154,"&lt;&gt;Annulé",'Planning_zones'!$G$5:$G$154,"&lt;="&amp;AX$4+6,'Planning_zones'!$H$5:$H$154,"&gt;="&amp;AX$4),0))</f>
        <v/>
      </c>
      <c r="AY51" s="13">
        <f>IF(OR($A51="",AY$4=""),"",IFERROR(COUNTIFS('Planning_zones'!$B$5:$B$154,$A51,'Planning_zones'!$K$5:$K$154,"&lt;&gt;Annulé",'Planning_zones'!$G$5:$G$154,"&lt;="&amp;AY$4+6,'Planning_zones'!$H$5:$H$154,"&gt;="&amp;AY$4),0))</f>
        <v/>
      </c>
      <c r="AZ51" s="13">
        <f>IF(OR($A51="",AZ$4=""),"",IFERROR(COUNTIFS('Planning_zones'!$B$5:$B$154,$A51,'Planning_zones'!$K$5:$K$154,"&lt;&gt;Annulé",'Planning_zones'!$G$5:$G$154,"&lt;="&amp;AZ$4+6,'Planning_zones'!$H$5:$H$154,"&gt;="&amp;AZ$4),0))</f>
        <v/>
      </c>
      <c r="BA51" s="13">
        <f>IF(OR($A51="",BA$4=""),"",IFERROR(COUNTIFS('Planning_zones'!$B$5:$B$154,$A51,'Planning_zones'!$K$5:$K$154,"&lt;&gt;Annulé",'Planning_zones'!$G$5:$G$154,"&lt;="&amp;BA$4+6,'Planning_zones'!$H$5:$H$154,"&gt;="&amp;BA$4),0))</f>
        <v/>
      </c>
    </row>
    <row r="52" ht="21" customHeight="1">
      <c r="A52" s="28">
        <f>IFERROR(INDEX('Paramètres'!$A$8:$A$107,MATCH(SMALL('Paramètres'!$C$8:$C$107,48),'Paramètres'!$C$8:$C$107,0)),"")</f>
        <v/>
      </c>
      <c r="B52" s="13">
        <f>IF(OR($A52="",B$4=""),"",IFERROR(COUNTIFS('Planning_zones'!$B$5:$B$154,$A52,'Planning_zones'!$K$5:$K$154,"&lt;&gt;Annulé",'Planning_zones'!$G$5:$G$154,"&lt;="&amp;B$4+6,'Planning_zones'!$H$5:$H$154,"&gt;="&amp;B$4),0))</f>
        <v/>
      </c>
      <c r="C52" s="13">
        <f>IF(OR($A52="",C$4=""),"",IFERROR(COUNTIFS('Planning_zones'!$B$5:$B$154,$A52,'Planning_zones'!$K$5:$K$154,"&lt;&gt;Annulé",'Planning_zones'!$G$5:$G$154,"&lt;="&amp;C$4+6,'Planning_zones'!$H$5:$H$154,"&gt;="&amp;C$4),0))</f>
        <v/>
      </c>
      <c r="D52" s="13">
        <f>IF(OR($A52="",D$4=""),"",IFERROR(COUNTIFS('Planning_zones'!$B$5:$B$154,$A52,'Planning_zones'!$K$5:$K$154,"&lt;&gt;Annulé",'Planning_zones'!$G$5:$G$154,"&lt;="&amp;D$4+6,'Planning_zones'!$H$5:$H$154,"&gt;="&amp;D$4),0))</f>
        <v/>
      </c>
      <c r="E52" s="13">
        <f>IF(OR($A52="",E$4=""),"",IFERROR(COUNTIFS('Planning_zones'!$B$5:$B$154,$A52,'Planning_zones'!$K$5:$K$154,"&lt;&gt;Annulé",'Planning_zones'!$G$5:$G$154,"&lt;="&amp;E$4+6,'Planning_zones'!$H$5:$H$154,"&gt;="&amp;E$4),0))</f>
        <v/>
      </c>
      <c r="F52" s="13">
        <f>IF(OR($A52="",F$4=""),"",IFERROR(COUNTIFS('Planning_zones'!$B$5:$B$154,$A52,'Planning_zones'!$K$5:$K$154,"&lt;&gt;Annulé",'Planning_zones'!$G$5:$G$154,"&lt;="&amp;F$4+6,'Planning_zones'!$H$5:$H$154,"&gt;="&amp;F$4),0))</f>
        <v/>
      </c>
      <c r="G52" s="13">
        <f>IF(OR($A52="",G$4=""),"",IFERROR(COUNTIFS('Planning_zones'!$B$5:$B$154,$A52,'Planning_zones'!$K$5:$K$154,"&lt;&gt;Annulé",'Planning_zones'!$G$5:$G$154,"&lt;="&amp;G$4+6,'Planning_zones'!$H$5:$H$154,"&gt;="&amp;G$4),0))</f>
        <v/>
      </c>
      <c r="H52" s="13">
        <f>IF(OR($A52="",H$4=""),"",IFERROR(COUNTIFS('Planning_zones'!$B$5:$B$154,$A52,'Planning_zones'!$K$5:$K$154,"&lt;&gt;Annulé",'Planning_zones'!$G$5:$G$154,"&lt;="&amp;H$4+6,'Planning_zones'!$H$5:$H$154,"&gt;="&amp;H$4),0))</f>
        <v/>
      </c>
      <c r="I52" s="13">
        <f>IF(OR($A52="",I$4=""),"",IFERROR(COUNTIFS('Planning_zones'!$B$5:$B$154,$A52,'Planning_zones'!$K$5:$K$154,"&lt;&gt;Annulé",'Planning_zones'!$G$5:$G$154,"&lt;="&amp;I$4+6,'Planning_zones'!$H$5:$H$154,"&gt;="&amp;I$4),0))</f>
        <v/>
      </c>
      <c r="J52" s="13">
        <f>IF(OR($A52="",J$4=""),"",IFERROR(COUNTIFS('Planning_zones'!$B$5:$B$154,$A52,'Planning_zones'!$K$5:$K$154,"&lt;&gt;Annulé",'Planning_zones'!$G$5:$G$154,"&lt;="&amp;J$4+6,'Planning_zones'!$H$5:$H$154,"&gt;="&amp;J$4),0))</f>
        <v/>
      </c>
      <c r="K52" s="13">
        <f>IF(OR($A52="",K$4=""),"",IFERROR(COUNTIFS('Planning_zones'!$B$5:$B$154,$A52,'Planning_zones'!$K$5:$K$154,"&lt;&gt;Annulé",'Planning_zones'!$G$5:$G$154,"&lt;="&amp;K$4+6,'Planning_zones'!$H$5:$H$154,"&gt;="&amp;K$4),0))</f>
        <v/>
      </c>
      <c r="L52" s="13">
        <f>IF(OR($A52="",L$4=""),"",IFERROR(COUNTIFS('Planning_zones'!$B$5:$B$154,$A52,'Planning_zones'!$K$5:$K$154,"&lt;&gt;Annulé",'Planning_zones'!$G$5:$G$154,"&lt;="&amp;L$4+6,'Planning_zones'!$H$5:$H$154,"&gt;="&amp;L$4),0))</f>
        <v/>
      </c>
      <c r="M52" s="13">
        <f>IF(OR($A52="",M$4=""),"",IFERROR(COUNTIFS('Planning_zones'!$B$5:$B$154,$A52,'Planning_zones'!$K$5:$K$154,"&lt;&gt;Annulé",'Planning_zones'!$G$5:$G$154,"&lt;="&amp;M$4+6,'Planning_zones'!$H$5:$H$154,"&gt;="&amp;M$4),0))</f>
        <v/>
      </c>
      <c r="N52" s="13">
        <f>IF(OR($A52="",N$4=""),"",IFERROR(COUNTIFS('Planning_zones'!$B$5:$B$154,$A52,'Planning_zones'!$K$5:$K$154,"&lt;&gt;Annulé",'Planning_zones'!$G$5:$G$154,"&lt;="&amp;N$4+6,'Planning_zones'!$H$5:$H$154,"&gt;="&amp;N$4),0))</f>
        <v/>
      </c>
      <c r="O52" s="13">
        <f>IF(OR($A52="",O$4=""),"",IFERROR(COUNTIFS('Planning_zones'!$B$5:$B$154,$A52,'Planning_zones'!$K$5:$K$154,"&lt;&gt;Annulé",'Planning_zones'!$G$5:$G$154,"&lt;="&amp;O$4+6,'Planning_zones'!$H$5:$H$154,"&gt;="&amp;O$4),0))</f>
        <v/>
      </c>
      <c r="P52" s="13">
        <f>IF(OR($A52="",P$4=""),"",IFERROR(COUNTIFS('Planning_zones'!$B$5:$B$154,$A52,'Planning_zones'!$K$5:$K$154,"&lt;&gt;Annulé",'Planning_zones'!$G$5:$G$154,"&lt;="&amp;P$4+6,'Planning_zones'!$H$5:$H$154,"&gt;="&amp;P$4),0))</f>
        <v/>
      </c>
      <c r="Q52" s="13">
        <f>IF(OR($A52="",Q$4=""),"",IFERROR(COUNTIFS('Planning_zones'!$B$5:$B$154,$A52,'Planning_zones'!$K$5:$K$154,"&lt;&gt;Annulé",'Planning_zones'!$G$5:$G$154,"&lt;="&amp;Q$4+6,'Planning_zones'!$H$5:$H$154,"&gt;="&amp;Q$4),0))</f>
        <v/>
      </c>
      <c r="R52" s="13">
        <f>IF(OR($A52="",R$4=""),"",IFERROR(COUNTIFS('Planning_zones'!$B$5:$B$154,$A52,'Planning_zones'!$K$5:$K$154,"&lt;&gt;Annulé",'Planning_zones'!$G$5:$G$154,"&lt;="&amp;R$4+6,'Planning_zones'!$H$5:$H$154,"&gt;="&amp;R$4),0))</f>
        <v/>
      </c>
      <c r="S52" s="13">
        <f>IF(OR($A52="",S$4=""),"",IFERROR(COUNTIFS('Planning_zones'!$B$5:$B$154,$A52,'Planning_zones'!$K$5:$K$154,"&lt;&gt;Annulé",'Planning_zones'!$G$5:$G$154,"&lt;="&amp;S$4+6,'Planning_zones'!$H$5:$H$154,"&gt;="&amp;S$4),0))</f>
        <v/>
      </c>
      <c r="T52" s="13">
        <f>IF(OR($A52="",T$4=""),"",IFERROR(COUNTIFS('Planning_zones'!$B$5:$B$154,$A52,'Planning_zones'!$K$5:$K$154,"&lt;&gt;Annulé",'Planning_zones'!$G$5:$G$154,"&lt;="&amp;T$4+6,'Planning_zones'!$H$5:$H$154,"&gt;="&amp;T$4),0))</f>
        <v/>
      </c>
      <c r="U52" s="13">
        <f>IF(OR($A52="",U$4=""),"",IFERROR(COUNTIFS('Planning_zones'!$B$5:$B$154,$A52,'Planning_zones'!$K$5:$K$154,"&lt;&gt;Annulé",'Planning_zones'!$G$5:$G$154,"&lt;="&amp;U$4+6,'Planning_zones'!$H$5:$H$154,"&gt;="&amp;U$4),0))</f>
        <v/>
      </c>
      <c r="V52" s="13">
        <f>IF(OR($A52="",V$4=""),"",IFERROR(COUNTIFS('Planning_zones'!$B$5:$B$154,$A52,'Planning_zones'!$K$5:$K$154,"&lt;&gt;Annulé",'Planning_zones'!$G$5:$G$154,"&lt;="&amp;V$4+6,'Planning_zones'!$H$5:$H$154,"&gt;="&amp;V$4),0))</f>
        <v/>
      </c>
      <c r="W52" s="13">
        <f>IF(OR($A52="",W$4=""),"",IFERROR(COUNTIFS('Planning_zones'!$B$5:$B$154,$A52,'Planning_zones'!$K$5:$K$154,"&lt;&gt;Annulé",'Planning_zones'!$G$5:$G$154,"&lt;="&amp;W$4+6,'Planning_zones'!$H$5:$H$154,"&gt;="&amp;W$4),0))</f>
        <v/>
      </c>
      <c r="X52" s="13">
        <f>IF(OR($A52="",X$4=""),"",IFERROR(COUNTIFS('Planning_zones'!$B$5:$B$154,$A52,'Planning_zones'!$K$5:$K$154,"&lt;&gt;Annulé",'Planning_zones'!$G$5:$G$154,"&lt;="&amp;X$4+6,'Planning_zones'!$H$5:$H$154,"&gt;="&amp;X$4),0))</f>
        <v/>
      </c>
      <c r="Y52" s="13">
        <f>IF(OR($A52="",Y$4=""),"",IFERROR(COUNTIFS('Planning_zones'!$B$5:$B$154,$A52,'Planning_zones'!$K$5:$K$154,"&lt;&gt;Annulé",'Planning_zones'!$G$5:$G$154,"&lt;="&amp;Y$4+6,'Planning_zones'!$H$5:$H$154,"&gt;="&amp;Y$4),0))</f>
        <v/>
      </c>
      <c r="Z52" s="13">
        <f>IF(OR($A52="",Z$4=""),"",IFERROR(COUNTIFS('Planning_zones'!$B$5:$B$154,$A52,'Planning_zones'!$K$5:$K$154,"&lt;&gt;Annulé",'Planning_zones'!$G$5:$G$154,"&lt;="&amp;Z$4+6,'Planning_zones'!$H$5:$H$154,"&gt;="&amp;Z$4),0))</f>
        <v/>
      </c>
      <c r="AA52" s="13">
        <f>IF(OR($A52="",AA$4=""),"",IFERROR(COUNTIFS('Planning_zones'!$B$5:$B$154,$A52,'Planning_zones'!$K$5:$K$154,"&lt;&gt;Annulé",'Planning_zones'!$G$5:$G$154,"&lt;="&amp;AA$4+6,'Planning_zones'!$H$5:$H$154,"&gt;="&amp;AA$4),0))</f>
        <v/>
      </c>
      <c r="AB52" s="13">
        <f>IF(OR($A52="",AB$4=""),"",IFERROR(COUNTIFS('Planning_zones'!$B$5:$B$154,$A52,'Planning_zones'!$K$5:$K$154,"&lt;&gt;Annulé",'Planning_zones'!$G$5:$G$154,"&lt;="&amp;AB$4+6,'Planning_zones'!$H$5:$H$154,"&gt;="&amp;AB$4),0))</f>
        <v/>
      </c>
      <c r="AC52" s="13">
        <f>IF(OR($A52="",AC$4=""),"",IFERROR(COUNTIFS('Planning_zones'!$B$5:$B$154,$A52,'Planning_zones'!$K$5:$K$154,"&lt;&gt;Annulé",'Planning_zones'!$G$5:$G$154,"&lt;="&amp;AC$4+6,'Planning_zones'!$H$5:$H$154,"&gt;="&amp;AC$4),0))</f>
        <v/>
      </c>
      <c r="AD52" s="13">
        <f>IF(OR($A52="",AD$4=""),"",IFERROR(COUNTIFS('Planning_zones'!$B$5:$B$154,$A52,'Planning_zones'!$K$5:$K$154,"&lt;&gt;Annulé",'Planning_zones'!$G$5:$G$154,"&lt;="&amp;AD$4+6,'Planning_zones'!$H$5:$H$154,"&gt;="&amp;AD$4),0))</f>
        <v/>
      </c>
      <c r="AE52" s="13">
        <f>IF(OR($A52="",AE$4=""),"",IFERROR(COUNTIFS('Planning_zones'!$B$5:$B$154,$A52,'Planning_zones'!$K$5:$K$154,"&lt;&gt;Annulé",'Planning_zones'!$G$5:$G$154,"&lt;="&amp;AE$4+6,'Planning_zones'!$H$5:$H$154,"&gt;="&amp;AE$4),0))</f>
        <v/>
      </c>
      <c r="AF52" s="13">
        <f>IF(OR($A52="",AF$4=""),"",IFERROR(COUNTIFS('Planning_zones'!$B$5:$B$154,$A52,'Planning_zones'!$K$5:$K$154,"&lt;&gt;Annulé",'Planning_zones'!$G$5:$G$154,"&lt;="&amp;AF$4+6,'Planning_zones'!$H$5:$H$154,"&gt;="&amp;AF$4),0))</f>
        <v/>
      </c>
      <c r="AG52" s="13">
        <f>IF(OR($A52="",AG$4=""),"",IFERROR(COUNTIFS('Planning_zones'!$B$5:$B$154,$A52,'Planning_zones'!$K$5:$K$154,"&lt;&gt;Annulé",'Planning_zones'!$G$5:$G$154,"&lt;="&amp;AG$4+6,'Planning_zones'!$H$5:$H$154,"&gt;="&amp;AG$4),0))</f>
        <v/>
      </c>
      <c r="AH52" s="13">
        <f>IF(OR($A52="",AH$4=""),"",IFERROR(COUNTIFS('Planning_zones'!$B$5:$B$154,$A52,'Planning_zones'!$K$5:$K$154,"&lt;&gt;Annulé",'Planning_zones'!$G$5:$G$154,"&lt;="&amp;AH$4+6,'Planning_zones'!$H$5:$H$154,"&gt;="&amp;AH$4),0))</f>
        <v/>
      </c>
      <c r="AI52" s="13">
        <f>IF(OR($A52="",AI$4=""),"",IFERROR(COUNTIFS('Planning_zones'!$B$5:$B$154,$A52,'Planning_zones'!$K$5:$K$154,"&lt;&gt;Annulé",'Planning_zones'!$G$5:$G$154,"&lt;="&amp;AI$4+6,'Planning_zones'!$H$5:$H$154,"&gt;="&amp;AI$4),0))</f>
        <v/>
      </c>
      <c r="AJ52" s="13">
        <f>IF(OR($A52="",AJ$4=""),"",IFERROR(COUNTIFS('Planning_zones'!$B$5:$B$154,$A52,'Planning_zones'!$K$5:$K$154,"&lt;&gt;Annulé",'Planning_zones'!$G$5:$G$154,"&lt;="&amp;AJ$4+6,'Planning_zones'!$H$5:$H$154,"&gt;="&amp;AJ$4),0))</f>
        <v/>
      </c>
      <c r="AK52" s="13">
        <f>IF(OR($A52="",AK$4=""),"",IFERROR(COUNTIFS('Planning_zones'!$B$5:$B$154,$A52,'Planning_zones'!$K$5:$K$154,"&lt;&gt;Annulé",'Planning_zones'!$G$5:$G$154,"&lt;="&amp;AK$4+6,'Planning_zones'!$H$5:$H$154,"&gt;="&amp;AK$4),0))</f>
        <v/>
      </c>
      <c r="AL52" s="13">
        <f>IF(OR($A52="",AL$4=""),"",IFERROR(COUNTIFS('Planning_zones'!$B$5:$B$154,$A52,'Planning_zones'!$K$5:$K$154,"&lt;&gt;Annulé",'Planning_zones'!$G$5:$G$154,"&lt;="&amp;AL$4+6,'Planning_zones'!$H$5:$H$154,"&gt;="&amp;AL$4),0))</f>
        <v/>
      </c>
      <c r="AM52" s="13">
        <f>IF(OR($A52="",AM$4=""),"",IFERROR(COUNTIFS('Planning_zones'!$B$5:$B$154,$A52,'Planning_zones'!$K$5:$K$154,"&lt;&gt;Annulé",'Planning_zones'!$G$5:$G$154,"&lt;="&amp;AM$4+6,'Planning_zones'!$H$5:$H$154,"&gt;="&amp;AM$4),0))</f>
        <v/>
      </c>
      <c r="AN52" s="13">
        <f>IF(OR($A52="",AN$4=""),"",IFERROR(COUNTIFS('Planning_zones'!$B$5:$B$154,$A52,'Planning_zones'!$K$5:$K$154,"&lt;&gt;Annulé",'Planning_zones'!$G$5:$G$154,"&lt;="&amp;AN$4+6,'Planning_zones'!$H$5:$H$154,"&gt;="&amp;AN$4),0))</f>
        <v/>
      </c>
      <c r="AO52" s="13">
        <f>IF(OR($A52="",AO$4=""),"",IFERROR(COUNTIFS('Planning_zones'!$B$5:$B$154,$A52,'Planning_zones'!$K$5:$K$154,"&lt;&gt;Annulé",'Planning_zones'!$G$5:$G$154,"&lt;="&amp;AO$4+6,'Planning_zones'!$H$5:$H$154,"&gt;="&amp;AO$4),0))</f>
        <v/>
      </c>
      <c r="AP52" s="13">
        <f>IF(OR($A52="",AP$4=""),"",IFERROR(COUNTIFS('Planning_zones'!$B$5:$B$154,$A52,'Planning_zones'!$K$5:$K$154,"&lt;&gt;Annulé",'Planning_zones'!$G$5:$G$154,"&lt;="&amp;AP$4+6,'Planning_zones'!$H$5:$H$154,"&gt;="&amp;AP$4),0))</f>
        <v/>
      </c>
      <c r="AQ52" s="13">
        <f>IF(OR($A52="",AQ$4=""),"",IFERROR(COUNTIFS('Planning_zones'!$B$5:$B$154,$A52,'Planning_zones'!$K$5:$K$154,"&lt;&gt;Annulé",'Planning_zones'!$G$5:$G$154,"&lt;="&amp;AQ$4+6,'Planning_zones'!$H$5:$H$154,"&gt;="&amp;AQ$4),0))</f>
        <v/>
      </c>
      <c r="AR52" s="13">
        <f>IF(OR($A52="",AR$4=""),"",IFERROR(COUNTIFS('Planning_zones'!$B$5:$B$154,$A52,'Planning_zones'!$K$5:$K$154,"&lt;&gt;Annulé",'Planning_zones'!$G$5:$G$154,"&lt;="&amp;AR$4+6,'Planning_zones'!$H$5:$H$154,"&gt;="&amp;AR$4),0))</f>
        <v/>
      </c>
      <c r="AS52" s="13">
        <f>IF(OR($A52="",AS$4=""),"",IFERROR(COUNTIFS('Planning_zones'!$B$5:$B$154,$A52,'Planning_zones'!$K$5:$K$154,"&lt;&gt;Annulé",'Planning_zones'!$G$5:$G$154,"&lt;="&amp;AS$4+6,'Planning_zones'!$H$5:$H$154,"&gt;="&amp;AS$4),0))</f>
        <v/>
      </c>
      <c r="AT52" s="13">
        <f>IF(OR($A52="",AT$4=""),"",IFERROR(COUNTIFS('Planning_zones'!$B$5:$B$154,$A52,'Planning_zones'!$K$5:$K$154,"&lt;&gt;Annulé",'Planning_zones'!$G$5:$G$154,"&lt;="&amp;AT$4+6,'Planning_zones'!$H$5:$H$154,"&gt;="&amp;AT$4),0))</f>
        <v/>
      </c>
      <c r="AU52" s="13">
        <f>IF(OR($A52="",AU$4=""),"",IFERROR(COUNTIFS('Planning_zones'!$B$5:$B$154,$A52,'Planning_zones'!$K$5:$K$154,"&lt;&gt;Annulé",'Planning_zones'!$G$5:$G$154,"&lt;="&amp;AU$4+6,'Planning_zones'!$H$5:$H$154,"&gt;="&amp;AU$4),0))</f>
        <v/>
      </c>
      <c r="AV52" s="13">
        <f>IF(OR($A52="",AV$4=""),"",IFERROR(COUNTIFS('Planning_zones'!$B$5:$B$154,$A52,'Planning_zones'!$K$5:$K$154,"&lt;&gt;Annulé",'Planning_zones'!$G$5:$G$154,"&lt;="&amp;AV$4+6,'Planning_zones'!$H$5:$H$154,"&gt;="&amp;AV$4),0))</f>
        <v/>
      </c>
      <c r="AW52" s="13">
        <f>IF(OR($A52="",AW$4=""),"",IFERROR(COUNTIFS('Planning_zones'!$B$5:$B$154,$A52,'Planning_zones'!$K$5:$K$154,"&lt;&gt;Annulé",'Planning_zones'!$G$5:$G$154,"&lt;="&amp;AW$4+6,'Planning_zones'!$H$5:$H$154,"&gt;="&amp;AW$4),0))</f>
        <v/>
      </c>
      <c r="AX52" s="13">
        <f>IF(OR($A52="",AX$4=""),"",IFERROR(COUNTIFS('Planning_zones'!$B$5:$B$154,$A52,'Planning_zones'!$K$5:$K$154,"&lt;&gt;Annulé",'Planning_zones'!$G$5:$G$154,"&lt;="&amp;AX$4+6,'Planning_zones'!$H$5:$H$154,"&gt;="&amp;AX$4),0))</f>
        <v/>
      </c>
      <c r="AY52" s="13">
        <f>IF(OR($A52="",AY$4=""),"",IFERROR(COUNTIFS('Planning_zones'!$B$5:$B$154,$A52,'Planning_zones'!$K$5:$K$154,"&lt;&gt;Annulé",'Planning_zones'!$G$5:$G$154,"&lt;="&amp;AY$4+6,'Planning_zones'!$H$5:$H$154,"&gt;="&amp;AY$4),0))</f>
        <v/>
      </c>
      <c r="AZ52" s="13">
        <f>IF(OR($A52="",AZ$4=""),"",IFERROR(COUNTIFS('Planning_zones'!$B$5:$B$154,$A52,'Planning_zones'!$K$5:$K$154,"&lt;&gt;Annulé",'Planning_zones'!$G$5:$G$154,"&lt;="&amp;AZ$4+6,'Planning_zones'!$H$5:$H$154,"&gt;="&amp;AZ$4),0))</f>
        <v/>
      </c>
      <c r="BA52" s="13">
        <f>IF(OR($A52="",BA$4=""),"",IFERROR(COUNTIFS('Planning_zones'!$B$5:$B$154,$A52,'Planning_zones'!$K$5:$K$154,"&lt;&gt;Annulé",'Planning_zones'!$G$5:$G$154,"&lt;="&amp;BA$4+6,'Planning_zones'!$H$5:$H$154,"&gt;="&amp;BA$4),0))</f>
        <v/>
      </c>
    </row>
    <row r="53" ht="21" customHeight="1">
      <c r="A53" s="27">
        <f>IFERROR(INDEX('Paramètres'!$A$8:$A$107,MATCH(SMALL('Paramètres'!$C$8:$C$107,49),'Paramètres'!$C$8:$C$107,0)),"")</f>
        <v/>
      </c>
      <c r="B53" s="13">
        <f>IF(OR($A53="",B$4=""),"",IFERROR(COUNTIFS('Planning_zones'!$B$5:$B$154,$A53,'Planning_zones'!$K$5:$K$154,"&lt;&gt;Annulé",'Planning_zones'!$G$5:$G$154,"&lt;="&amp;B$4+6,'Planning_zones'!$H$5:$H$154,"&gt;="&amp;B$4),0))</f>
        <v/>
      </c>
      <c r="C53" s="13">
        <f>IF(OR($A53="",C$4=""),"",IFERROR(COUNTIFS('Planning_zones'!$B$5:$B$154,$A53,'Planning_zones'!$K$5:$K$154,"&lt;&gt;Annulé",'Planning_zones'!$G$5:$G$154,"&lt;="&amp;C$4+6,'Planning_zones'!$H$5:$H$154,"&gt;="&amp;C$4),0))</f>
        <v/>
      </c>
      <c r="D53" s="13">
        <f>IF(OR($A53="",D$4=""),"",IFERROR(COUNTIFS('Planning_zones'!$B$5:$B$154,$A53,'Planning_zones'!$K$5:$K$154,"&lt;&gt;Annulé",'Planning_zones'!$G$5:$G$154,"&lt;="&amp;D$4+6,'Planning_zones'!$H$5:$H$154,"&gt;="&amp;D$4),0))</f>
        <v/>
      </c>
      <c r="E53" s="13">
        <f>IF(OR($A53="",E$4=""),"",IFERROR(COUNTIFS('Planning_zones'!$B$5:$B$154,$A53,'Planning_zones'!$K$5:$K$154,"&lt;&gt;Annulé",'Planning_zones'!$G$5:$G$154,"&lt;="&amp;E$4+6,'Planning_zones'!$H$5:$H$154,"&gt;="&amp;E$4),0))</f>
        <v/>
      </c>
      <c r="F53" s="13">
        <f>IF(OR($A53="",F$4=""),"",IFERROR(COUNTIFS('Planning_zones'!$B$5:$B$154,$A53,'Planning_zones'!$K$5:$K$154,"&lt;&gt;Annulé",'Planning_zones'!$G$5:$G$154,"&lt;="&amp;F$4+6,'Planning_zones'!$H$5:$H$154,"&gt;="&amp;F$4),0))</f>
        <v/>
      </c>
      <c r="G53" s="13">
        <f>IF(OR($A53="",G$4=""),"",IFERROR(COUNTIFS('Planning_zones'!$B$5:$B$154,$A53,'Planning_zones'!$K$5:$K$154,"&lt;&gt;Annulé",'Planning_zones'!$G$5:$G$154,"&lt;="&amp;G$4+6,'Planning_zones'!$H$5:$H$154,"&gt;="&amp;G$4),0))</f>
        <v/>
      </c>
      <c r="H53" s="13">
        <f>IF(OR($A53="",H$4=""),"",IFERROR(COUNTIFS('Planning_zones'!$B$5:$B$154,$A53,'Planning_zones'!$K$5:$K$154,"&lt;&gt;Annulé",'Planning_zones'!$G$5:$G$154,"&lt;="&amp;H$4+6,'Planning_zones'!$H$5:$H$154,"&gt;="&amp;H$4),0))</f>
        <v/>
      </c>
      <c r="I53" s="13">
        <f>IF(OR($A53="",I$4=""),"",IFERROR(COUNTIFS('Planning_zones'!$B$5:$B$154,$A53,'Planning_zones'!$K$5:$K$154,"&lt;&gt;Annulé",'Planning_zones'!$G$5:$G$154,"&lt;="&amp;I$4+6,'Planning_zones'!$H$5:$H$154,"&gt;="&amp;I$4),0))</f>
        <v/>
      </c>
      <c r="J53" s="13">
        <f>IF(OR($A53="",J$4=""),"",IFERROR(COUNTIFS('Planning_zones'!$B$5:$B$154,$A53,'Planning_zones'!$K$5:$K$154,"&lt;&gt;Annulé",'Planning_zones'!$G$5:$G$154,"&lt;="&amp;J$4+6,'Planning_zones'!$H$5:$H$154,"&gt;="&amp;J$4),0))</f>
        <v/>
      </c>
      <c r="K53" s="13">
        <f>IF(OR($A53="",K$4=""),"",IFERROR(COUNTIFS('Planning_zones'!$B$5:$B$154,$A53,'Planning_zones'!$K$5:$K$154,"&lt;&gt;Annulé",'Planning_zones'!$G$5:$G$154,"&lt;="&amp;K$4+6,'Planning_zones'!$H$5:$H$154,"&gt;="&amp;K$4),0))</f>
        <v/>
      </c>
      <c r="L53" s="13">
        <f>IF(OR($A53="",L$4=""),"",IFERROR(COUNTIFS('Planning_zones'!$B$5:$B$154,$A53,'Planning_zones'!$K$5:$K$154,"&lt;&gt;Annulé",'Planning_zones'!$G$5:$G$154,"&lt;="&amp;L$4+6,'Planning_zones'!$H$5:$H$154,"&gt;="&amp;L$4),0))</f>
        <v/>
      </c>
      <c r="M53" s="13">
        <f>IF(OR($A53="",M$4=""),"",IFERROR(COUNTIFS('Planning_zones'!$B$5:$B$154,$A53,'Planning_zones'!$K$5:$K$154,"&lt;&gt;Annulé",'Planning_zones'!$G$5:$G$154,"&lt;="&amp;M$4+6,'Planning_zones'!$H$5:$H$154,"&gt;="&amp;M$4),0))</f>
        <v/>
      </c>
      <c r="N53" s="13">
        <f>IF(OR($A53="",N$4=""),"",IFERROR(COUNTIFS('Planning_zones'!$B$5:$B$154,$A53,'Planning_zones'!$K$5:$K$154,"&lt;&gt;Annulé",'Planning_zones'!$G$5:$G$154,"&lt;="&amp;N$4+6,'Planning_zones'!$H$5:$H$154,"&gt;="&amp;N$4),0))</f>
        <v/>
      </c>
      <c r="O53" s="13">
        <f>IF(OR($A53="",O$4=""),"",IFERROR(COUNTIFS('Planning_zones'!$B$5:$B$154,$A53,'Planning_zones'!$K$5:$K$154,"&lt;&gt;Annulé",'Planning_zones'!$G$5:$G$154,"&lt;="&amp;O$4+6,'Planning_zones'!$H$5:$H$154,"&gt;="&amp;O$4),0))</f>
        <v/>
      </c>
      <c r="P53" s="13">
        <f>IF(OR($A53="",P$4=""),"",IFERROR(COUNTIFS('Planning_zones'!$B$5:$B$154,$A53,'Planning_zones'!$K$5:$K$154,"&lt;&gt;Annulé",'Planning_zones'!$G$5:$G$154,"&lt;="&amp;P$4+6,'Planning_zones'!$H$5:$H$154,"&gt;="&amp;P$4),0))</f>
        <v/>
      </c>
      <c r="Q53" s="13">
        <f>IF(OR($A53="",Q$4=""),"",IFERROR(COUNTIFS('Planning_zones'!$B$5:$B$154,$A53,'Planning_zones'!$K$5:$K$154,"&lt;&gt;Annulé",'Planning_zones'!$G$5:$G$154,"&lt;="&amp;Q$4+6,'Planning_zones'!$H$5:$H$154,"&gt;="&amp;Q$4),0))</f>
        <v/>
      </c>
      <c r="R53" s="13">
        <f>IF(OR($A53="",R$4=""),"",IFERROR(COUNTIFS('Planning_zones'!$B$5:$B$154,$A53,'Planning_zones'!$K$5:$K$154,"&lt;&gt;Annulé",'Planning_zones'!$G$5:$G$154,"&lt;="&amp;R$4+6,'Planning_zones'!$H$5:$H$154,"&gt;="&amp;R$4),0))</f>
        <v/>
      </c>
      <c r="S53" s="13">
        <f>IF(OR($A53="",S$4=""),"",IFERROR(COUNTIFS('Planning_zones'!$B$5:$B$154,$A53,'Planning_zones'!$K$5:$K$154,"&lt;&gt;Annulé",'Planning_zones'!$G$5:$G$154,"&lt;="&amp;S$4+6,'Planning_zones'!$H$5:$H$154,"&gt;="&amp;S$4),0))</f>
        <v/>
      </c>
      <c r="T53" s="13">
        <f>IF(OR($A53="",T$4=""),"",IFERROR(COUNTIFS('Planning_zones'!$B$5:$B$154,$A53,'Planning_zones'!$K$5:$K$154,"&lt;&gt;Annulé",'Planning_zones'!$G$5:$G$154,"&lt;="&amp;T$4+6,'Planning_zones'!$H$5:$H$154,"&gt;="&amp;T$4),0))</f>
        <v/>
      </c>
      <c r="U53" s="13">
        <f>IF(OR($A53="",U$4=""),"",IFERROR(COUNTIFS('Planning_zones'!$B$5:$B$154,$A53,'Planning_zones'!$K$5:$K$154,"&lt;&gt;Annulé",'Planning_zones'!$G$5:$G$154,"&lt;="&amp;U$4+6,'Planning_zones'!$H$5:$H$154,"&gt;="&amp;U$4),0))</f>
        <v/>
      </c>
      <c r="V53" s="13">
        <f>IF(OR($A53="",V$4=""),"",IFERROR(COUNTIFS('Planning_zones'!$B$5:$B$154,$A53,'Planning_zones'!$K$5:$K$154,"&lt;&gt;Annulé",'Planning_zones'!$G$5:$G$154,"&lt;="&amp;V$4+6,'Planning_zones'!$H$5:$H$154,"&gt;="&amp;V$4),0))</f>
        <v/>
      </c>
      <c r="W53" s="13">
        <f>IF(OR($A53="",W$4=""),"",IFERROR(COUNTIFS('Planning_zones'!$B$5:$B$154,$A53,'Planning_zones'!$K$5:$K$154,"&lt;&gt;Annulé",'Planning_zones'!$G$5:$G$154,"&lt;="&amp;W$4+6,'Planning_zones'!$H$5:$H$154,"&gt;="&amp;W$4),0))</f>
        <v/>
      </c>
      <c r="X53" s="13">
        <f>IF(OR($A53="",X$4=""),"",IFERROR(COUNTIFS('Planning_zones'!$B$5:$B$154,$A53,'Planning_zones'!$K$5:$K$154,"&lt;&gt;Annulé",'Planning_zones'!$G$5:$G$154,"&lt;="&amp;X$4+6,'Planning_zones'!$H$5:$H$154,"&gt;="&amp;X$4),0))</f>
        <v/>
      </c>
      <c r="Y53" s="13">
        <f>IF(OR($A53="",Y$4=""),"",IFERROR(COUNTIFS('Planning_zones'!$B$5:$B$154,$A53,'Planning_zones'!$K$5:$K$154,"&lt;&gt;Annulé",'Planning_zones'!$G$5:$G$154,"&lt;="&amp;Y$4+6,'Planning_zones'!$H$5:$H$154,"&gt;="&amp;Y$4),0))</f>
        <v/>
      </c>
      <c r="Z53" s="13">
        <f>IF(OR($A53="",Z$4=""),"",IFERROR(COUNTIFS('Planning_zones'!$B$5:$B$154,$A53,'Planning_zones'!$K$5:$K$154,"&lt;&gt;Annulé",'Planning_zones'!$G$5:$G$154,"&lt;="&amp;Z$4+6,'Planning_zones'!$H$5:$H$154,"&gt;="&amp;Z$4),0))</f>
        <v/>
      </c>
      <c r="AA53" s="13">
        <f>IF(OR($A53="",AA$4=""),"",IFERROR(COUNTIFS('Planning_zones'!$B$5:$B$154,$A53,'Planning_zones'!$K$5:$K$154,"&lt;&gt;Annulé",'Planning_zones'!$G$5:$G$154,"&lt;="&amp;AA$4+6,'Planning_zones'!$H$5:$H$154,"&gt;="&amp;AA$4),0))</f>
        <v/>
      </c>
      <c r="AB53" s="13">
        <f>IF(OR($A53="",AB$4=""),"",IFERROR(COUNTIFS('Planning_zones'!$B$5:$B$154,$A53,'Planning_zones'!$K$5:$K$154,"&lt;&gt;Annulé",'Planning_zones'!$G$5:$G$154,"&lt;="&amp;AB$4+6,'Planning_zones'!$H$5:$H$154,"&gt;="&amp;AB$4),0))</f>
        <v/>
      </c>
      <c r="AC53" s="13">
        <f>IF(OR($A53="",AC$4=""),"",IFERROR(COUNTIFS('Planning_zones'!$B$5:$B$154,$A53,'Planning_zones'!$K$5:$K$154,"&lt;&gt;Annulé",'Planning_zones'!$G$5:$G$154,"&lt;="&amp;AC$4+6,'Planning_zones'!$H$5:$H$154,"&gt;="&amp;AC$4),0))</f>
        <v/>
      </c>
      <c r="AD53" s="13">
        <f>IF(OR($A53="",AD$4=""),"",IFERROR(COUNTIFS('Planning_zones'!$B$5:$B$154,$A53,'Planning_zones'!$K$5:$K$154,"&lt;&gt;Annulé",'Planning_zones'!$G$5:$G$154,"&lt;="&amp;AD$4+6,'Planning_zones'!$H$5:$H$154,"&gt;="&amp;AD$4),0))</f>
        <v/>
      </c>
      <c r="AE53" s="13">
        <f>IF(OR($A53="",AE$4=""),"",IFERROR(COUNTIFS('Planning_zones'!$B$5:$B$154,$A53,'Planning_zones'!$K$5:$K$154,"&lt;&gt;Annulé",'Planning_zones'!$G$5:$G$154,"&lt;="&amp;AE$4+6,'Planning_zones'!$H$5:$H$154,"&gt;="&amp;AE$4),0))</f>
        <v/>
      </c>
      <c r="AF53" s="13">
        <f>IF(OR($A53="",AF$4=""),"",IFERROR(COUNTIFS('Planning_zones'!$B$5:$B$154,$A53,'Planning_zones'!$K$5:$K$154,"&lt;&gt;Annulé",'Planning_zones'!$G$5:$G$154,"&lt;="&amp;AF$4+6,'Planning_zones'!$H$5:$H$154,"&gt;="&amp;AF$4),0))</f>
        <v/>
      </c>
      <c r="AG53" s="13">
        <f>IF(OR($A53="",AG$4=""),"",IFERROR(COUNTIFS('Planning_zones'!$B$5:$B$154,$A53,'Planning_zones'!$K$5:$K$154,"&lt;&gt;Annulé",'Planning_zones'!$G$5:$G$154,"&lt;="&amp;AG$4+6,'Planning_zones'!$H$5:$H$154,"&gt;="&amp;AG$4),0))</f>
        <v/>
      </c>
      <c r="AH53" s="13">
        <f>IF(OR($A53="",AH$4=""),"",IFERROR(COUNTIFS('Planning_zones'!$B$5:$B$154,$A53,'Planning_zones'!$K$5:$K$154,"&lt;&gt;Annulé",'Planning_zones'!$G$5:$G$154,"&lt;="&amp;AH$4+6,'Planning_zones'!$H$5:$H$154,"&gt;="&amp;AH$4),0))</f>
        <v/>
      </c>
      <c r="AI53" s="13">
        <f>IF(OR($A53="",AI$4=""),"",IFERROR(COUNTIFS('Planning_zones'!$B$5:$B$154,$A53,'Planning_zones'!$K$5:$K$154,"&lt;&gt;Annulé",'Planning_zones'!$G$5:$G$154,"&lt;="&amp;AI$4+6,'Planning_zones'!$H$5:$H$154,"&gt;="&amp;AI$4),0))</f>
        <v/>
      </c>
      <c r="AJ53" s="13">
        <f>IF(OR($A53="",AJ$4=""),"",IFERROR(COUNTIFS('Planning_zones'!$B$5:$B$154,$A53,'Planning_zones'!$K$5:$K$154,"&lt;&gt;Annulé",'Planning_zones'!$G$5:$G$154,"&lt;="&amp;AJ$4+6,'Planning_zones'!$H$5:$H$154,"&gt;="&amp;AJ$4),0))</f>
        <v/>
      </c>
      <c r="AK53" s="13">
        <f>IF(OR($A53="",AK$4=""),"",IFERROR(COUNTIFS('Planning_zones'!$B$5:$B$154,$A53,'Planning_zones'!$K$5:$K$154,"&lt;&gt;Annulé",'Planning_zones'!$G$5:$G$154,"&lt;="&amp;AK$4+6,'Planning_zones'!$H$5:$H$154,"&gt;="&amp;AK$4),0))</f>
        <v/>
      </c>
      <c r="AL53" s="13">
        <f>IF(OR($A53="",AL$4=""),"",IFERROR(COUNTIFS('Planning_zones'!$B$5:$B$154,$A53,'Planning_zones'!$K$5:$K$154,"&lt;&gt;Annulé",'Planning_zones'!$G$5:$G$154,"&lt;="&amp;AL$4+6,'Planning_zones'!$H$5:$H$154,"&gt;="&amp;AL$4),0))</f>
        <v/>
      </c>
      <c r="AM53" s="13">
        <f>IF(OR($A53="",AM$4=""),"",IFERROR(COUNTIFS('Planning_zones'!$B$5:$B$154,$A53,'Planning_zones'!$K$5:$K$154,"&lt;&gt;Annulé",'Planning_zones'!$G$5:$G$154,"&lt;="&amp;AM$4+6,'Planning_zones'!$H$5:$H$154,"&gt;="&amp;AM$4),0))</f>
        <v/>
      </c>
      <c r="AN53" s="13">
        <f>IF(OR($A53="",AN$4=""),"",IFERROR(COUNTIFS('Planning_zones'!$B$5:$B$154,$A53,'Planning_zones'!$K$5:$K$154,"&lt;&gt;Annulé",'Planning_zones'!$G$5:$G$154,"&lt;="&amp;AN$4+6,'Planning_zones'!$H$5:$H$154,"&gt;="&amp;AN$4),0))</f>
        <v/>
      </c>
      <c r="AO53" s="13">
        <f>IF(OR($A53="",AO$4=""),"",IFERROR(COUNTIFS('Planning_zones'!$B$5:$B$154,$A53,'Planning_zones'!$K$5:$K$154,"&lt;&gt;Annulé",'Planning_zones'!$G$5:$G$154,"&lt;="&amp;AO$4+6,'Planning_zones'!$H$5:$H$154,"&gt;="&amp;AO$4),0))</f>
        <v/>
      </c>
      <c r="AP53" s="13">
        <f>IF(OR($A53="",AP$4=""),"",IFERROR(COUNTIFS('Planning_zones'!$B$5:$B$154,$A53,'Planning_zones'!$K$5:$K$154,"&lt;&gt;Annulé",'Planning_zones'!$G$5:$G$154,"&lt;="&amp;AP$4+6,'Planning_zones'!$H$5:$H$154,"&gt;="&amp;AP$4),0))</f>
        <v/>
      </c>
      <c r="AQ53" s="13">
        <f>IF(OR($A53="",AQ$4=""),"",IFERROR(COUNTIFS('Planning_zones'!$B$5:$B$154,$A53,'Planning_zones'!$K$5:$K$154,"&lt;&gt;Annulé",'Planning_zones'!$G$5:$G$154,"&lt;="&amp;AQ$4+6,'Planning_zones'!$H$5:$H$154,"&gt;="&amp;AQ$4),0))</f>
        <v/>
      </c>
      <c r="AR53" s="13">
        <f>IF(OR($A53="",AR$4=""),"",IFERROR(COUNTIFS('Planning_zones'!$B$5:$B$154,$A53,'Planning_zones'!$K$5:$K$154,"&lt;&gt;Annulé",'Planning_zones'!$G$5:$G$154,"&lt;="&amp;AR$4+6,'Planning_zones'!$H$5:$H$154,"&gt;="&amp;AR$4),0))</f>
        <v/>
      </c>
      <c r="AS53" s="13">
        <f>IF(OR($A53="",AS$4=""),"",IFERROR(COUNTIFS('Planning_zones'!$B$5:$B$154,$A53,'Planning_zones'!$K$5:$K$154,"&lt;&gt;Annulé",'Planning_zones'!$G$5:$G$154,"&lt;="&amp;AS$4+6,'Planning_zones'!$H$5:$H$154,"&gt;="&amp;AS$4),0))</f>
        <v/>
      </c>
      <c r="AT53" s="13">
        <f>IF(OR($A53="",AT$4=""),"",IFERROR(COUNTIFS('Planning_zones'!$B$5:$B$154,$A53,'Planning_zones'!$K$5:$K$154,"&lt;&gt;Annulé",'Planning_zones'!$G$5:$G$154,"&lt;="&amp;AT$4+6,'Planning_zones'!$H$5:$H$154,"&gt;="&amp;AT$4),0))</f>
        <v/>
      </c>
      <c r="AU53" s="13">
        <f>IF(OR($A53="",AU$4=""),"",IFERROR(COUNTIFS('Planning_zones'!$B$5:$B$154,$A53,'Planning_zones'!$K$5:$K$154,"&lt;&gt;Annulé",'Planning_zones'!$G$5:$G$154,"&lt;="&amp;AU$4+6,'Planning_zones'!$H$5:$H$154,"&gt;="&amp;AU$4),0))</f>
        <v/>
      </c>
      <c r="AV53" s="13">
        <f>IF(OR($A53="",AV$4=""),"",IFERROR(COUNTIFS('Planning_zones'!$B$5:$B$154,$A53,'Planning_zones'!$K$5:$K$154,"&lt;&gt;Annulé",'Planning_zones'!$G$5:$G$154,"&lt;="&amp;AV$4+6,'Planning_zones'!$H$5:$H$154,"&gt;="&amp;AV$4),0))</f>
        <v/>
      </c>
      <c r="AW53" s="13">
        <f>IF(OR($A53="",AW$4=""),"",IFERROR(COUNTIFS('Planning_zones'!$B$5:$B$154,$A53,'Planning_zones'!$K$5:$K$154,"&lt;&gt;Annulé",'Planning_zones'!$G$5:$G$154,"&lt;="&amp;AW$4+6,'Planning_zones'!$H$5:$H$154,"&gt;="&amp;AW$4),0))</f>
        <v/>
      </c>
      <c r="AX53" s="13">
        <f>IF(OR($A53="",AX$4=""),"",IFERROR(COUNTIFS('Planning_zones'!$B$5:$B$154,$A53,'Planning_zones'!$K$5:$K$154,"&lt;&gt;Annulé",'Planning_zones'!$G$5:$G$154,"&lt;="&amp;AX$4+6,'Planning_zones'!$H$5:$H$154,"&gt;="&amp;AX$4),0))</f>
        <v/>
      </c>
      <c r="AY53" s="13">
        <f>IF(OR($A53="",AY$4=""),"",IFERROR(COUNTIFS('Planning_zones'!$B$5:$B$154,$A53,'Planning_zones'!$K$5:$K$154,"&lt;&gt;Annulé",'Planning_zones'!$G$5:$G$154,"&lt;="&amp;AY$4+6,'Planning_zones'!$H$5:$H$154,"&gt;="&amp;AY$4),0))</f>
        <v/>
      </c>
      <c r="AZ53" s="13">
        <f>IF(OR($A53="",AZ$4=""),"",IFERROR(COUNTIFS('Planning_zones'!$B$5:$B$154,$A53,'Planning_zones'!$K$5:$K$154,"&lt;&gt;Annulé",'Planning_zones'!$G$5:$G$154,"&lt;="&amp;AZ$4+6,'Planning_zones'!$H$5:$H$154,"&gt;="&amp;AZ$4),0))</f>
        <v/>
      </c>
      <c r="BA53" s="13">
        <f>IF(OR($A53="",BA$4=""),"",IFERROR(COUNTIFS('Planning_zones'!$B$5:$B$154,$A53,'Planning_zones'!$K$5:$K$154,"&lt;&gt;Annulé",'Planning_zones'!$G$5:$G$154,"&lt;="&amp;BA$4+6,'Planning_zones'!$H$5:$H$154,"&gt;="&amp;BA$4),0))</f>
        <v/>
      </c>
    </row>
    <row r="54" ht="21" customHeight="1">
      <c r="A54" s="28">
        <f>IFERROR(INDEX('Paramètres'!$A$8:$A$107,MATCH(SMALL('Paramètres'!$C$8:$C$107,50),'Paramètres'!$C$8:$C$107,0)),"")</f>
        <v/>
      </c>
      <c r="B54" s="13">
        <f>IF(OR($A54="",B$4=""),"",IFERROR(COUNTIFS('Planning_zones'!$B$5:$B$154,$A54,'Planning_zones'!$K$5:$K$154,"&lt;&gt;Annulé",'Planning_zones'!$G$5:$G$154,"&lt;="&amp;B$4+6,'Planning_zones'!$H$5:$H$154,"&gt;="&amp;B$4),0))</f>
        <v/>
      </c>
      <c r="C54" s="13">
        <f>IF(OR($A54="",C$4=""),"",IFERROR(COUNTIFS('Planning_zones'!$B$5:$B$154,$A54,'Planning_zones'!$K$5:$K$154,"&lt;&gt;Annulé",'Planning_zones'!$G$5:$G$154,"&lt;="&amp;C$4+6,'Planning_zones'!$H$5:$H$154,"&gt;="&amp;C$4),0))</f>
        <v/>
      </c>
      <c r="D54" s="13">
        <f>IF(OR($A54="",D$4=""),"",IFERROR(COUNTIFS('Planning_zones'!$B$5:$B$154,$A54,'Planning_zones'!$K$5:$K$154,"&lt;&gt;Annulé",'Planning_zones'!$G$5:$G$154,"&lt;="&amp;D$4+6,'Planning_zones'!$H$5:$H$154,"&gt;="&amp;D$4),0))</f>
        <v/>
      </c>
      <c r="E54" s="13">
        <f>IF(OR($A54="",E$4=""),"",IFERROR(COUNTIFS('Planning_zones'!$B$5:$B$154,$A54,'Planning_zones'!$K$5:$K$154,"&lt;&gt;Annulé",'Planning_zones'!$G$5:$G$154,"&lt;="&amp;E$4+6,'Planning_zones'!$H$5:$H$154,"&gt;="&amp;E$4),0))</f>
        <v/>
      </c>
      <c r="F54" s="13">
        <f>IF(OR($A54="",F$4=""),"",IFERROR(COUNTIFS('Planning_zones'!$B$5:$B$154,$A54,'Planning_zones'!$K$5:$K$154,"&lt;&gt;Annulé",'Planning_zones'!$G$5:$G$154,"&lt;="&amp;F$4+6,'Planning_zones'!$H$5:$H$154,"&gt;="&amp;F$4),0))</f>
        <v/>
      </c>
      <c r="G54" s="13">
        <f>IF(OR($A54="",G$4=""),"",IFERROR(COUNTIFS('Planning_zones'!$B$5:$B$154,$A54,'Planning_zones'!$K$5:$K$154,"&lt;&gt;Annulé",'Planning_zones'!$G$5:$G$154,"&lt;="&amp;G$4+6,'Planning_zones'!$H$5:$H$154,"&gt;="&amp;G$4),0))</f>
        <v/>
      </c>
      <c r="H54" s="13">
        <f>IF(OR($A54="",H$4=""),"",IFERROR(COUNTIFS('Planning_zones'!$B$5:$B$154,$A54,'Planning_zones'!$K$5:$K$154,"&lt;&gt;Annulé",'Planning_zones'!$G$5:$G$154,"&lt;="&amp;H$4+6,'Planning_zones'!$H$5:$H$154,"&gt;="&amp;H$4),0))</f>
        <v/>
      </c>
      <c r="I54" s="13">
        <f>IF(OR($A54="",I$4=""),"",IFERROR(COUNTIFS('Planning_zones'!$B$5:$B$154,$A54,'Planning_zones'!$K$5:$K$154,"&lt;&gt;Annulé",'Planning_zones'!$G$5:$G$154,"&lt;="&amp;I$4+6,'Planning_zones'!$H$5:$H$154,"&gt;="&amp;I$4),0))</f>
        <v/>
      </c>
      <c r="J54" s="13">
        <f>IF(OR($A54="",J$4=""),"",IFERROR(COUNTIFS('Planning_zones'!$B$5:$B$154,$A54,'Planning_zones'!$K$5:$K$154,"&lt;&gt;Annulé",'Planning_zones'!$G$5:$G$154,"&lt;="&amp;J$4+6,'Planning_zones'!$H$5:$H$154,"&gt;="&amp;J$4),0))</f>
        <v/>
      </c>
      <c r="K54" s="13">
        <f>IF(OR($A54="",K$4=""),"",IFERROR(COUNTIFS('Planning_zones'!$B$5:$B$154,$A54,'Planning_zones'!$K$5:$K$154,"&lt;&gt;Annulé",'Planning_zones'!$G$5:$G$154,"&lt;="&amp;K$4+6,'Planning_zones'!$H$5:$H$154,"&gt;="&amp;K$4),0))</f>
        <v/>
      </c>
      <c r="L54" s="13">
        <f>IF(OR($A54="",L$4=""),"",IFERROR(COUNTIFS('Planning_zones'!$B$5:$B$154,$A54,'Planning_zones'!$K$5:$K$154,"&lt;&gt;Annulé",'Planning_zones'!$G$5:$G$154,"&lt;="&amp;L$4+6,'Planning_zones'!$H$5:$H$154,"&gt;="&amp;L$4),0))</f>
        <v/>
      </c>
      <c r="M54" s="13">
        <f>IF(OR($A54="",M$4=""),"",IFERROR(COUNTIFS('Planning_zones'!$B$5:$B$154,$A54,'Planning_zones'!$K$5:$K$154,"&lt;&gt;Annulé",'Planning_zones'!$G$5:$G$154,"&lt;="&amp;M$4+6,'Planning_zones'!$H$5:$H$154,"&gt;="&amp;M$4),0))</f>
        <v/>
      </c>
      <c r="N54" s="13">
        <f>IF(OR($A54="",N$4=""),"",IFERROR(COUNTIFS('Planning_zones'!$B$5:$B$154,$A54,'Planning_zones'!$K$5:$K$154,"&lt;&gt;Annulé",'Planning_zones'!$G$5:$G$154,"&lt;="&amp;N$4+6,'Planning_zones'!$H$5:$H$154,"&gt;="&amp;N$4),0))</f>
        <v/>
      </c>
      <c r="O54" s="13">
        <f>IF(OR($A54="",O$4=""),"",IFERROR(COUNTIFS('Planning_zones'!$B$5:$B$154,$A54,'Planning_zones'!$K$5:$K$154,"&lt;&gt;Annulé",'Planning_zones'!$G$5:$G$154,"&lt;="&amp;O$4+6,'Planning_zones'!$H$5:$H$154,"&gt;="&amp;O$4),0))</f>
        <v/>
      </c>
      <c r="P54" s="13">
        <f>IF(OR($A54="",P$4=""),"",IFERROR(COUNTIFS('Planning_zones'!$B$5:$B$154,$A54,'Planning_zones'!$K$5:$K$154,"&lt;&gt;Annulé",'Planning_zones'!$G$5:$G$154,"&lt;="&amp;P$4+6,'Planning_zones'!$H$5:$H$154,"&gt;="&amp;P$4),0))</f>
        <v/>
      </c>
      <c r="Q54" s="13">
        <f>IF(OR($A54="",Q$4=""),"",IFERROR(COUNTIFS('Planning_zones'!$B$5:$B$154,$A54,'Planning_zones'!$K$5:$K$154,"&lt;&gt;Annulé",'Planning_zones'!$G$5:$G$154,"&lt;="&amp;Q$4+6,'Planning_zones'!$H$5:$H$154,"&gt;="&amp;Q$4),0))</f>
        <v/>
      </c>
      <c r="R54" s="13">
        <f>IF(OR($A54="",R$4=""),"",IFERROR(COUNTIFS('Planning_zones'!$B$5:$B$154,$A54,'Planning_zones'!$K$5:$K$154,"&lt;&gt;Annulé",'Planning_zones'!$G$5:$G$154,"&lt;="&amp;R$4+6,'Planning_zones'!$H$5:$H$154,"&gt;="&amp;R$4),0))</f>
        <v/>
      </c>
      <c r="S54" s="13">
        <f>IF(OR($A54="",S$4=""),"",IFERROR(COUNTIFS('Planning_zones'!$B$5:$B$154,$A54,'Planning_zones'!$K$5:$K$154,"&lt;&gt;Annulé",'Planning_zones'!$G$5:$G$154,"&lt;="&amp;S$4+6,'Planning_zones'!$H$5:$H$154,"&gt;="&amp;S$4),0))</f>
        <v/>
      </c>
      <c r="T54" s="13">
        <f>IF(OR($A54="",T$4=""),"",IFERROR(COUNTIFS('Planning_zones'!$B$5:$B$154,$A54,'Planning_zones'!$K$5:$K$154,"&lt;&gt;Annulé",'Planning_zones'!$G$5:$G$154,"&lt;="&amp;T$4+6,'Planning_zones'!$H$5:$H$154,"&gt;="&amp;T$4),0))</f>
        <v/>
      </c>
      <c r="U54" s="13">
        <f>IF(OR($A54="",U$4=""),"",IFERROR(COUNTIFS('Planning_zones'!$B$5:$B$154,$A54,'Planning_zones'!$K$5:$K$154,"&lt;&gt;Annulé",'Planning_zones'!$G$5:$G$154,"&lt;="&amp;U$4+6,'Planning_zones'!$H$5:$H$154,"&gt;="&amp;U$4),0))</f>
        <v/>
      </c>
      <c r="V54" s="13">
        <f>IF(OR($A54="",V$4=""),"",IFERROR(COUNTIFS('Planning_zones'!$B$5:$B$154,$A54,'Planning_zones'!$K$5:$K$154,"&lt;&gt;Annulé",'Planning_zones'!$G$5:$G$154,"&lt;="&amp;V$4+6,'Planning_zones'!$H$5:$H$154,"&gt;="&amp;V$4),0))</f>
        <v/>
      </c>
      <c r="W54" s="13">
        <f>IF(OR($A54="",W$4=""),"",IFERROR(COUNTIFS('Planning_zones'!$B$5:$B$154,$A54,'Planning_zones'!$K$5:$K$154,"&lt;&gt;Annulé",'Planning_zones'!$G$5:$G$154,"&lt;="&amp;W$4+6,'Planning_zones'!$H$5:$H$154,"&gt;="&amp;W$4),0))</f>
        <v/>
      </c>
      <c r="X54" s="13">
        <f>IF(OR($A54="",X$4=""),"",IFERROR(COUNTIFS('Planning_zones'!$B$5:$B$154,$A54,'Planning_zones'!$K$5:$K$154,"&lt;&gt;Annulé",'Planning_zones'!$G$5:$G$154,"&lt;="&amp;X$4+6,'Planning_zones'!$H$5:$H$154,"&gt;="&amp;X$4),0))</f>
        <v/>
      </c>
      <c r="Y54" s="13">
        <f>IF(OR($A54="",Y$4=""),"",IFERROR(COUNTIFS('Planning_zones'!$B$5:$B$154,$A54,'Planning_zones'!$K$5:$K$154,"&lt;&gt;Annulé",'Planning_zones'!$G$5:$G$154,"&lt;="&amp;Y$4+6,'Planning_zones'!$H$5:$H$154,"&gt;="&amp;Y$4),0))</f>
        <v/>
      </c>
      <c r="Z54" s="13">
        <f>IF(OR($A54="",Z$4=""),"",IFERROR(COUNTIFS('Planning_zones'!$B$5:$B$154,$A54,'Planning_zones'!$K$5:$K$154,"&lt;&gt;Annulé",'Planning_zones'!$G$5:$G$154,"&lt;="&amp;Z$4+6,'Planning_zones'!$H$5:$H$154,"&gt;="&amp;Z$4),0))</f>
        <v/>
      </c>
      <c r="AA54" s="13">
        <f>IF(OR($A54="",AA$4=""),"",IFERROR(COUNTIFS('Planning_zones'!$B$5:$B$154,$A54,'Planning_zones'!$K$5:$K$154,"&lt;&gt;Annulé",'Planning_zones'!$G$5:$G$154,"&lt;="&amp;AA$4+6,'Planning_zones'!$H$5:$H$154,"&gt;="&amp;AA$4),0))</f>
        <v/>
      </c>
      <c r="AB54" s="13">
        <f>IF(OR($A54="",AB$4=""),"",IFERROR(COUNTIFS('Planning_zones'!$B$5:$B$154,$A54,'Planning_zones'!$K$5:$K$154,"&lt;&gt;Annulé",'Planning_zones'!$G$5:$G$154,"&lt;="&amp;AB$4+6,'Planning_zones'!$H$5:$H$154,"&gt;="&amp;AB$4),0))</f>
        <v/>
      </c>
      <c r="AC54" s="13">
        <f>IF(OR($A54="",AC$4=""),"",IFERROR(COUNTIFS('Planning_zones'!$B$5:$B$154,$A54,'Planning_zones'!$K$5:$K$154,"&lt;&gt;Annulé",'Planning_zones'!$G$5:$G$154,"&lt;="&amp;AC$4+6,'Planning_zones'!$H$5:$H$154,"&gt;="&amp;AC$4),0))</f>
        <v/>
      </c>
      <c r="AD54" s="13">
        <f>IF(OR($A54="",AD$4=""),"",IFERROR(COUNTIFS('Planning_zones'!$B$5:$B$154,$A54,'Planning_zones'!$K$5:$K$154,"&lt;&gt;Annulé",'Planning_zones'!$G$5:$G$154,"&lt;="&amp;AD$4+6,'Planning_zones'!$H$5:$H$154,"&gt;="&amp;AD$4),0))</f>
        <v/>
      </c>
      <c r="AE54" s="13">
        <f>IF(OR($A54="",AE$4=""),"",IFERROR(COUNTIFS('Planning_zones'!$B$5:$B$154,$A54,'Planning_zones'!$K$5:$K$154,"&lt;&gt;Annulé",'Planning_zones'!$G$5:$G$154,"&lt;="&amp;AE$4+6,'Planning_zones'!$H$5:$H$154,"&gt;="&amp;AE$4),0))</f>
        <v/>
      </c>
      <c r="AF54" s="13">
        <f>IF(OR($A54="",AF$4=""),"",IFERROR(COUNTIFS('Planning_zones'!$B$5:$B$154,$A54,'Planning_zones'!$K$5:$K$154,"&lt;&gt;Annulé",'Planning_zones'!$G$5:$G$154,"&lt;="&amp;AF$4+6,'Planning_zones'!$H$5:$H$154,"&gt;="&amp;AF$4),0))</f>
        <v/>
      </c>
      <c r="AG54" s="13">
        <f>IF(OR($A54="",AG$4=""),"",IFERROR(COUNTIFS('Planning_zones'!$B$5:$B$154,$A54,'Planning_zones'!$K$5:$K$154,"&lt;&gt;Annulé",'Planning_zones'!$G$5:$G$154,"&lt;="&amp;AG$4+6,'Planning_zones'!$H$5:$H$154,"&gt;="&amp;AG$4),0))</f>
        <v/>
      </c>
      <c r="AH54" s="13">
        <f>IF(OR($A54="",AH$4=""),"",IFERROR(COUNTIFS('Planning_zones'!$B$5:$B$154,$A54,'Planning_zones'!$K$5:$K$154,"&lt;&gt;Annulé",'Planning_zones'!$G$5:$G$154,"&lt;="&amp;AH$4+6,'Planning_zones'!$H$5:$H$154,"&gt;="&amp;AH$4),0))</f>
        <v/>
      </c>
      <c r="AI54" s="13">
        <f>IF(OR($A54="",AI$4=""),"",IFERROR(COUNTIFS('Planning_zones'!$B$5:$B$154,$A54,'Planning_zones'!$K$5:$K$154,"&lt;&gt;Annulé",'Planning_zones'!$G$5:$G$154,"&lt;="&amp;AI$4+6,'Planning_zones'!$H$5:$H$154,"&gt;="&amp;AI$4),0))</f>
        <v/>
      </c>
      <c r="AJ54" s="13">
        <f>IF(OR($A54="",AJ$4=""),"",IFERROR(COUNTIFS('Planning_zones'!$B$5:$B$154,$A54,'Planning_zones'!$K$5:$K$154,"&lt;&gt;Annulé",'Planning_zones'!$G$5:$G$154,"&lt;="&amp;AJ$4+6,'Planning_zones'!$H$5:$H$154,"&gt;="&amp;AJ$4),0))</f>
        <v/>
      </c>
      <c r="AK54" s="13">
        <f>IF(OR($A54="",AK$4=""),"",IFERROR(COUNTIFS('Planning_zones'!$B$5:$B$154,$A54,'Planning_zones'!$K$5:$K$154,"&lt;&gt;Annulé",'Planning_zones'!$G$5:$G$154,"&lt;="&amp;AK$4+6,'Planning_zones'!$H$5:$H$154,"&gt;="&amp;AK$4),0))</f>
        <v/>
      </c>
      <c r="AL54" s="13">
        <f>IF(OR($A54="",AL$4=""),"",IFERROR(COUNTIFS('Planning_zones'!$B$5:$B$154,$A54,'Planning_zones'!$K$5:$K$154,"&lt;&gt;Annulé",'Planning_zones'!$G$5:$G$154,"&lt;="&amp;AL$4+6,'Planning_zones'!$H$5:$H$154,"&gt;="&amp;AL$4),0))</f>
        <v/>
      </c>
      <c r="AM54" s="13">
        <f>IF(OR($A54="",AM$4=""),"",IFERROR(COUNTIFS('Planning_zones'!$B$5:$B$154,$A54,'Planning_zones'!$K$5:$K$154,"&lt;&gt;Annulé",'Planning_zones'!$G$5:$G$154,"&lt;="&amp;AM$4+6,'Planning_zones'!$H$5:$H$154,"&gt;="&amp;AM$4),0))</f>
        <v/>
      </c>
      <c r="AN54" s="13">
        <f>IF(OR($A54="",AN$4=""),"",IFERROR(COUNTIFS('Planning_zones'!$B$5:$B$154,$A54,'Planning_zones'!$K$5:$K$154,"&lt;&gt;Annulé",'Planning_zones'!$G$5:$G$154,"&lt;="&amp;AN$4+6,'Planning_zones'!$H$5:$H$154,"&gt;="&amp;AN$4),0))</f>
        <v/>
      </c>
      <c r="AO54" s="13">
        <f>IF(OR($A54="",AO$4=""),"",IFERROR(COUNTIFS('Planning_zones'!$B$5:$B$154,$A54,'Planning_zones'!$K$5:$K$154,"&lt;&gt;Annulé",'Planning_zones'!$G$5:$G$154,"&lt;="&amp;AO$4+6,'Planning_zones'!$H$5:$H$154,"&gt;="&amp;AO$4),0))</f>
        <v/>
      </c>
      <c r="AP54" s="13">
        <f>IF(OR($A54="",AP$4=""),"",IFERROR(COUNTIFS('Planning_zones'!$B$5:$B$154,$A54,'Planning_zones'!$K$5:$K$154,"&lt;&gt;Annulé",'Planning_zones'!$G$5:$G$154,"&lt;="&amp;AP$4+6,'Planning_zones'!$H$5:$H$154,"&gt;="&amp;AP$4),0))</f>
        <v/>
      </c>
      <c r="AQ54" s="13">
        <f>IF(OR($A54="",AQ$4=""),"",IFERROR(COUNTIFS('Planning_zones'!$B$5:$B$154,$A54,'Planning_zones'!$K$5:$K$154,"&lt;&gt;Annulé",'Planning_zones'!$G$5:$G$154,"&lt;="&amp;AQ$4+6,'Planning_zones'!$H$5:$H$154,"&gt;="&amp;AQ$4),0))</f>
        <v/>
      </c>
      <c r="AR54" s="13">
        <f>IF(OR($A54="",AR$4=""),"",IFERROR(COUNTIFS('Planning_zones'!$B$5:$B$154,$A54,'Planning_zones'!$K$5:$K$154,"&lt;&gt;Annulé",'Planning_zones'!$G$5:$G$154,"&lt;="&amp;AR$4+6,'Planning_zones'!$H$5:$H$154,"&gt;="&amp;AR$4),0))</f>
        <v/>
      </c>
      <c r="AS54" s="13">
        <f>IF(OR($A54="",AS$4=""),"",IFERROR(COUNTIFS('Planning_zones'!$B$5:$B$154,$A54,'Planning_zones'!$K$5:$K$154,"&lt;&gt;Annulé",'Planning_zones'!$G$5:$G$154,"&lt;="&amp;AS$4+6,'Planning_zones'!$H$5:$H$154,"&gt;="&amp;AS$4),0))</f>
        <v/>
      </c>
      <c r="AT54" s="13">
        <f>IF(OR($A54="",AT$4=""),"",IFERROR(COUNTIFS('Planning_zones'!$B$5:$B$154,$A54,'Planning_zones'!$K$5:$K$154,"&lt;&gt;Annulé",'Planning_zones'!$G$5:$G$154,"&lt;="&amp;AT$4+6,'Planning_zones'!$H$5:$H$154,"&gt;="&amp;AT$4),0))</f>
        <v/>
      </c>
      <c r="AU54" s="13">
        <f>IF(OR($A54="",AU$4=""),"",IFERROR(COUNTIFS('Planning_zones'!$B$5:$B$154,$A54,'Planning_zones'!$K$5:$K$154,"&lt;&gt;Annulé",'Planning_zones'!$G$5:$G$154,"&lt;="&amp;AU$4+6,'Planning_zones'!$H$5:$H$154,"&gt;="&amp;AU$4),0))</f>
        <v/>
      </c>
      <c r="AV54" s="13">
        <f>IF(OR($A54="",AV$4=""),"",IFERROR(COUNTIFS('Planning_zones'!$B$5:$B$154,$A54,'Planning_zones'!$K$5:$K$154,"&lt;&gt;Annulé",'Planning_zones'!$G$5:$G$154,"&lt;="&amp;AV$4+6,'Planning_zones'!$H$5:$H$154,"&gt;="&amp;AV$4),0))</f>
        <v/>
      </c>
      <c r="AW54" s="13">
        <f>IF(OR($A54="",AW$4=""),"",IFERROR(COUNTIFS('Planning_zones'!$B$5:$B$154,$A54,'Planning_zones'!$K$5:$K$154,"&lt;&gt;Annulé",'Planning_zones'!$G$5:$G$154,"&lt;="&amp;AW$4+6,'Planning_zones'!$H$5:$H$154,"&gt;="&amp;AW$4),0))</f>
        <v/>
      </c>
      <c r="AX54" s="13">
        <f>IF(OR($A54="",AX$4=""),"",IFERROR(COUNTIFS('Planning_zones'!$B$5:$B$154,$A54,'Planning_zones'!$K$5:$K$154,"&lt;&gt;Annulé",'Planning_zones'!$G$5:$G$154,"&lt;="&amp;AX$4+6,'Planning_zones'!$H$5:$H$154,"&gt;="&amp;AX$4),0))</f>
        <v/>
      </c>
      <c r="AY54" s="13">
        <f>IF(OR($A54="",AY$4=""),"",IFERROR(COUNTIFS('Planning_zones'!$B$5:$B$154,$A54,'Planning_zones'!$K$5:$K$154,"&lt;&gt;Annulé",'Planning_zones'!$G$5:$G$154,"&lt;="&amp;AY$4+6,'Planning_zones'!$H$5:$H$154,"&gt;="&amp;AY$4),0))</f>
        <v/>
      </c>
      <c r="AZ54" s="13">
        <f>IF(OR($A54="",AZ$4=""),"",IFERROR(COUNTIFS('Planning_zones'!$B$5:$B$154,$A54,'Planning_zones'!$K$5:$K$154,"&lt;&gt;Annulé",'Planning_zones'!$G$5:$G$154,"&lt;="&amp;AZ$4+6,'Planning_zones'!$H$5:$H$154,"&gt;="&amp;AZ$4),0))</f>
        <v/>
      </c>
      <c r="BA54" s="13">
        <f>IF(OR($A54="",BA$4=""),"",IFERROR(COUNTIFS('Planning_zones'!$B$5:$B$154,$A54,'Planning_zones'!$K$5:$K$154,"&lt;&gt;Annulé",'Planning_zones'!$G$5:$G$154,"&lt;="&amp;BA$4+6,'Planning_zones'!$H$5:$H$154,"&gt;="&amp;BA$4),0))</f>
        <v/>
      </c>
    </row>
    <row r="55" ht="21" customHeight="1">
      <c r="A55" s="27">
        <f>IFERROR(INDEX('Paramètres'!$A$8:$A$107,MATCH(SMALL('Paramètres'!$C$8:$C$107,51),'Paramètres'!$C$8:$C$107,0)),"")</f>
        <v/>
      </c>
      <c r="B55" s="13">
        <f>IF(OR($A55="",B$4=""),"",IFERROR(COUNTIFS('Planning_zones'!$B$5:$B$154,$A55,'Planning_zones'!$K$5:$K$154,"&lt;&gt;Annulé",'Planning_zones'!$G$5:$G$154,"&lt;="&amp;B$4+6,'Planning_zones'!$H$5:$H$154,"&gt;="&amp;B$4),0))</f>
        <v/>
      </c>
      <c r="C55" s="13">
        <f>IF(OR($A55="",C$4=""),"",IFERROR(COUNTIFS('Planning_zones'!$B$5:$B$154,$A55,'Planning_zones'!$K$5:$K$154,"&lt;&gt;Annulé",'Planning_zones'!$G$5:$G$154,"&lt;="&amp;C$4+6,'Planning_zones'!$H$5:$H$154,"&gt;="&amp;C$4),0))</f>
        <v/>
      </c>
      <c r="D55" s="13">
        <f>IF(OR($A55="",D$4=""),"",IFERROR(COUNTIFS('Planning_zones'!$B$5:$B$154,$A55,'Planning_zones'!$K$5:$K$154,"&lt;&gt;Annulé",'Planning_zones'!$G$5:$G$154,"&lt;="&amp;D$4+6,'Planning_zones'!$H$5:$H$154,"&gt;="&amp;D$4),0))</f>
        <v/>
      </c>
      <c r="E55" s="13">
        <f>IF(OR($A55="",E$4=""),"",IFERROR(COUNTIFS('Planning_zones'!$B$5:$B$154,$A55,'Planning_zones'!$K$5:$K$154,"&lt;&gt;Annulé",'Planning_zones'!$G$5:$G$154,"&lt;="&amp;E$4+6,'Planning_zones'!$H$5:$H$154,"&gt;="&amp;E$4),0))</f>
        <v/>
      </c>
      <c r="F55" s="13">
        <f>IF(OR($A55="",F$4=""),"",IFERROR(COUNTIFS('Planning_zones'!$B$5:$B$154,$A55,'Planning_zones'!$K$5:$K$154,"&lt;&gt;Annulé",'Planning_zones'!$G$5:$G$154,"&lt;="&amp;F$4+6,'Planning_zones'!$H$5:$H$154,"&gt;="&amp;F$4),0))</f>
        <v/>
      </c>
      <c r="G55" s="13">
        <f>IF(OR($A55="",G$4=""),"",IFERROR(COUNTIFS('Planning_zones'!$B$5:$B$154,$A55,'Planning_zones'!$K$5:$K$154,"&lt;&gt;Annulé",'Planning_zones'!$G$5:$G$154,"&lt;="&amp;G$4+6,'Planning_zones'!$H$5:$H$154,"&gt;="&amp;G$4),0))</f>
        <v/>
      </c>
      <c r="H55" s="13">
        <f>IF(OR($A55="",H$4=""),"",IFERROR(COUNTIFS('Planning_zones'!$B$5:$B$154,$A55,'Planning_zones'!$K$5:$K$154,"&lt;&gt;Annulé",'Planning_zones'!$G$5:$G$154,"&lt;="&amp;H$4+6,'Planning_zones'!$H$5:$H$154,"&gt;="&amp;H$4),0))</f>
        <v/>
      </c>
      <c r="I55" s="13">
        <f>IF(OR($A55="",I$4=""),"",IFERROR(COUNTIFS('Planning_zones'!$B$5:$B$154,$A55,'Planning_zones'!$K$5:$K$154,"&lt;&gt;Annulé",'Planning_zones'!$G$5:$G$154,"&lt;="&amp;I$4+6,'Planning_zones'!$H$5:$H$154,"&gt;="&amp;I$4),0))</f>
        <v/>
      </c>
      <c r="J55" s="13">
        <f>IF(OR($A55="",J$4=""),"",IFERROR(COUNTIFS('Planning_zones'!$B$5:$B$154,$A55,'Planning_zones'!$K$5:$K$154,"&lt;&gt;Annulé",'Planning_zones'!$G$5:$G$154,"&lt;="&amp;J$4+6,'Planning_zones'!$H$5:$H$154,"&gt;="&amp;J$4),0))</f>
        <v/>
      </c>
      <c r="K55" s="13">
        <f>IF(OR($A55="",K$4=""),"",IFERROR(COUNTIFS('Planning_zones'!$B$5:$B$154,$A55,'Planning_zones'!$K$5:$K$154,"&lt;&gt;Annulé",'Planning_zones'!$G$5:$G$154,"&lt;="&amp;K$4+6,'Planning_zones'!$H$5:$H$154,"&gt;="&amp;K$4),0))</f>
        <v/>
      </c>
      <c r="L55" s="13">
        <f>IF(OR($A55="",L$4=""),"",IFERROR(COUNTIFS('Planning_zones'!$B$5:$B$154,$A55,'Planning_zones'!$K$5:$K$154,"&lt;&gt;Annulé",'Planning_zones'!$G$5:$G$154,"&lt;="&amp;L$4+6,'Planning_zones'!$H$5:$H$154,"&gt;="&amp;L$4),0))</f>
        <v/>
      </c>
      <c r="M55" s="13">
        <f>IF(OR($A55="",M$4=""),"",IFERROR(COUNTIFS('Planning_zones'!$B$5:$B$154,$A55,'Planning_zones'!$K$5:$K$154,"&lt;&gt;Annulé",'Planning_zones'!$G$5:$G$154,"&lt;="&amp;M$4+6,'Planning_zones'!$H$5:$H$154,"&gt;="&amp;M$4),0))</f>
        <v/>
      </c>
      <c r="N55" s="13">
        <f>IF(OR($A55="",N$4=""),"",IFERROR(COUNTIFS('Planning_zones'!$B$5:$B$154,$A55,'Planning_zones'!$K$5:$K$154,"&lt;&gt;Annulé",'Planning_zones'!$G$5:$G$154,"&lt;="&amp;N$4+6,'Planning_zones'!$H$5:$H$154,"&gt;="&amp;N$4),0))</f>
        <v/>
      </c>
      <c r="O55" s="13">
        <f>IF(OR($A55="",O$4=""),"",IFERROR(COUNTIFS('Planning_zones'!$B$5:$B$154,$A55,'Planning_zones'!$K$5:$K$154,"&lt;&gt;Annulé",'Planning_zones'!$G$5:$G$154,"&lt;="&amp;O$4+6,'Planning_zones'!$H$5:$H$154,"&gt;="&amp;O$4),0))</f>
        <v/>
      </c>
      <c r="P55" s="13">
        <f>IF(OR($A55="",P$4=""),"",IFERROR(COUNTIFS('Planning_zones'!$B$5:$B$154,$A55,'Planning_zones'!$K$5:$K$154,"&lt;&gt;Annulé",'Planning_zones'!$G$5:$G$154,"&lt;="&amp;P$4+6,'Planning_zones'!$H$5:$H$154,"&gt;="&amp;P$4),0))</f>
        <v/>
      </c>
      <c r="Q55" s="13">
        <f>IF(OR($A55="",Q$4=""),"",IFERROR(COUNTIFS('Planning_zones'!$B$5:$B$154,$A55,'Planning_zones'!$K$5:$K$154,"&lt;&gt;Annulé",'Planning_zones'!$G$5:$G$154,"&lt;="&amp;Q$4+6,'Planning_zones'!$H$5:$H$154,"&gt;="&amp;Q$4),0))</f>
        <v/>
      </c>
      <c r="R55" s="13">
        <f>IF(OR($A55="",R$4=""),"",IFERROR(COUNTIFS('Planning_zones'!$B$5:$B$154,$A55,'Planning_zones'!$K$5:$K$154,"&lt;&gt;Annulé",'Planning_zones'!$G$5:$G$154,"&lt;="&amp;R$4+6,'Planning_zones'!$H$5:$H$154,"&gt;="&amp;R$4),0))</f>
        <v/>
      </c>
      <c r="S55" s="13">
        <f>IF(OR($A55="",S$4=""),"",IFERROR(COUNTIFS('Planning_zones'!$B$5:$B$154,$A55,'Planning_zones'!$K$5:$K$154,"&lt;&gt;Annulé",'Planning_zones'!$G$5:$G$154,"&lt;="&amp;S$4+6,'Planning_zones'!$H$5:$H$154,"&gt;="&amp;S$4),0))</f>
        <v/>
      </c>
      <c r="T55" s="13">
        <f>IF(OR($A55="",T$4=""),"",IFERROR(COUNTIFS('Planning_zones'!$B$5:$B$154,$A55,'Planning_zones'!$K$5:$K$154,"&lt;&gt;Annulé",'Planning_zones'!$G$5:$G$154,"&lt;="&amp;T$4+6,'Planning_zones'!$H$5:$H$154,"&gt;="&amp;T$4),0))</f>
        <v/>
      </c>
      <c r="U55" s="13">
        <f>IF(OR($A55="",U$4=""),"",IFERROR(COUNTIFS('Planning_zones'!$B$5:$B$154,$A55,'Planning_zones'!$K$5:$K$154,"&lt;&gt;Annulé",'Planning_zones'!$G$5:$G$154,"&lt;="&amp;U$4+6,'Planning_zones'!$H$5:$H$154,"&gt;="&amp;U$4),0))</f>
        <v/>
      </c>
      <c r="V55" s="13">
        <f>IF(OR($A55="",V$4=""),"",IFERROR(COUNTIFS('Planning_zones'!$B$5:$B$154,$A55,'Planning_zones'!$K$5:$K$154,"&lt;&gt;Annulé",'Planning_zones'!$G$5:$G$154,"&lt;="&amp;V$4+6,'Planning_zones'!$H$5:$H$154,"&gt;="&amp;V$4),0))</f>
        <v/>
      </c>
      <c r="W55" s="13">
        <f>IF(OR($A55="",W$4=""),"",IFERROR(COUNTIFS('Planning_zones'!$B$5:$B$154,$A55,'Planning_zones'!$K$5:$K$154,"&lt;&gt;Annulé",'Planning_zones'!$G$5:$G$154,"&lt;="&amp;W$4+6,'Planning_zones'!$H$5:$H$154,"&gt;="&amp;W$4),0))</f>
        <v/>
      </c>
      <c r="X55" s="13">
        <f>IF(OR($A55="",X$4=""),"",IFERROR(COUNTIFS('Planning_zones'!$B$5:$B$154,$A55,'Planning_zones'!$K$5:$K$154,"&lt;&gt;Annulé",'Planning_zones'!$G$5:$G$154,"&lt;="&amp;X$4+6,'Planning_zones'!$H$5:$H$154,"&gt;="&amp;X$4),0))</f>
        <v/>
      </c>
      <c r="Y55" s="13">
        <f>IF(OR($A55="",Y$4=""),"",IFERROR(COUNTIFS('Planning_zones'!$B$5:$B$154,$A55,'Planning_zones'!$K$5:$K$154,"&lt;&gt;Annulé",'Planning_zones'!$G$5:$G$154,"&lt;="&amp;Y$4+6,'Planning_zones'!$H$5:$H$154,"&gt;="&amp;Y$4),0))</f>
        <v/>
      </c>
      <c r="Z55" s="13">
        <f>IF(OR($A55="",Z$4=""),"",IFERROR(COUNTIFS('Planning_zones'!$B$5:$B$154,$A55,'Planning_zones'!$K$5:$K$154,"&lt;&gt;Annulé",'Planning_zones'!$G$5:$G$154,"&lt;="&amp;Z$4+6,'Planning_zones'!$H$5:$H$154,"&gt;="&amp;Z$4),0))</f>
        <v/>
      </c>
      <c r="AA55" s="13">
        <f>IF(OR($A55="",AA$4=""),"",IFERROR(COUNTIFS('Planning_zones'!$B$5:$B$154,$A55,'Planning_zones'!$K$5:$K$154,"&lt;&gt;Annulé",'Planning_zones'!$G$5:$G$154,"&lt;="&amp;AA$4+6,'Planning_zones'!$H$5:$H$154,"&gt;="&amp;AA$4),0))</f>
        <v/>
      </c>
      <c r="AB55" s="13">
        <f>IF(OR($A55="",AB$4=""),"",IFERROR(COUNTIFS('Planning_zones'!$B$5:$B$154,$A55,'Planning_zones'!$K$5:$K$154,"&lt;&gt;Annulé",'Planning_zones'!$G$5:$G$154,"&lt;="&amp;AB$4+6,'Planning_zones'!$H$5:$H$154,"&gt;="&amp;AB$4),0))</f>
        <v/>
      </c>
      <c r="AC55" s="13">
        <f>IF(OR($A55="",AC$4=""),"",IFERROR(COUNTIFS('Planning_zones'!$B$5:$B$154,$A55,'Planning_zones'!$K$5:$K$154,"&lt;&gt;Annulé",'Planning_zones'!$G$5:$G$154,"&lt;="&amp;AC$4+6,'Planning_zones'!$H$5:$H$154,"&gt;="&amp;AC$4),0))</f>
        <v/>
      </c>
      <c r="AD55" s="13">
        <f>IF(OR($A55="",AD$4=""),"",IFERROR(COUNTIFS('Planning_zones'!$B$5:$B$154,$A55,'Planning_zones'!$K$5:$K$154,"&lt;&gt;Annulé",'Planning_zones'!$G$5:$G$154,"&lt;="&amp;AD$4+6,'Planning_zones'!$H$5:$H$154,"&gt;="&amp;AD$4),0))</f>
        <v/>
      </c>
      <c r="AE55" s="13">
        <f>IF(OR($A55="",AE$4=""),"",IFERROR(COUNTIFS('Planning_zones'!$B$5:$B$154,$A55,'Planning_zones'!$K$5:$K$154,"&lt;&gt;Annulé",'Planning_zones'!$G$5:$G$154,"&lt;="&amp;AE$4+6,'Planning_zones'!$H$5:$H$154,"&gt;="&amp;AE$4),0))</f>
        <v/>
      </c>
      <c r="AF55" s="13">
        <f>IF(OR($A55="",AF$4=""),"",IFERROR(COUNTIFS('Planning_zones'!$B$5:$B$154,$A55,'Planning_zones'!$K$5:$K$154,"&lt;&gt;Annulé",'Planning_zones'!$G$5:$G$154,"&lt;="&amp;AF$4+6,'Planning_zones'!$H$5:$H$154,"&gt;="&amp;AF$4),0))</f>
        <v/>
      </c>
      <c r="AG55" s="13">
        <f>IF(OR($A55="",AG$4=""),"",IFERROR(COUNTIFS('Planning_zones'!$B$5:$B$154,$A55,'Planning_zones'!$K$5:$K$154,"&lt;&gt;Annulé",'Planning_zones'!$G$5:$G$154,"&lt;="&amp;AG$4+6,'Planning_zones'!$H$5:$H$154,"&gt;="&amp;AG$4),0))</f>
        <v/>
      </c>
      <c r="AH55" s="13">
        <f>IF(OR($A55="",AH$4=""),"",IFERROR(COUNTIFS('Planning_zones'!$B$5:$B$154,$A55,'Planning_zones'!$K$5:$K$154,"&lt;&gt;Annulé",'Planning_zones'!$G$5:$G$154,"&lt;="&amp;AH$4+6,'Planning_zones'!$H$5:$H$154,"&gt;="&amp;AH$4),0))</f>
        <v/>
      </c>
      <c r="AI55" s="13">
        <f>IF(OR($A55="",AI$4=""),"",IFERROR(COUNTIFS('Planning_zones'!$B$5:$B$154,$A55,'Planning_zones'!$K$5:$K$154,"&lt;&gt;Annulé",'Planning_zones'!$G$5:$G$154,"&lt;="&amp;AI$4+6,'Planning_zones'!$H$5:$H$154,"&gt;="&amp;AI$4),0))</f>
        <v/>
      </c>
      <c r="AJ55" s="13">
        <f>IF(OR($A55="",AJ$4=""),"",IFERROR(COUNTIFS('Planning_zones'!$B$5:$B$154,$A55,'Planning_zones'!$K$5:$K$154,"&lt;&gt;Annulé",'Planning_zones'!$G$5:$G$154,"&lt;="&amp;AJ$4+6,'Planning_zones'!$H$5:$H$154,"&gt;="&amp;AJ$4),0))</f>
        <v/>
      </c>
      <c r="AK55" s="13">
        <f>IF(OR($A55="",AK$4=""),"",IFERROR(COUNTIFS('Planning_zones'!$B$5:$B$154,$A55,'Planning_zones'!$K$5:$K$154,"&lt;&gt;Annulé",'Planning_zones'!$G$5:$G$154,"&lt;="&amp;AK$4+6,'Planning_zones'!$H$5:$H$154,"&gt;="&amp;AK$4),0))</f>
        <v/>
      </c>
      <c r="AL55" s="13">
        <f>IF(OR($A55="",AL$4=""),"",IFERROR(COUNTIFS('Planning_zones'!$B$5:$B$154,$A55,'Planning_zones'!$K$5:$K$154,"&lt;&gt;Annulé",'Planning_zones'!$G$5:$G$154,"&lt;="&amp;AL$4+6,'Planning_zones'!$H$5:$H$154,"&gt;="&amp;AL$4),0))</f>
        <v/>
      </c>
      <c r="AM55" s="13">
        <f>IF(OR($A55="",AM$4=""),"",IFERROR(COUNTIFS('Planning_zones'!$B$5:$B$154,$A55,'Planning_zones'!$K$5:$K$154,"&lt;&gt;Annulé",'Planning_zones'!$G$5:$G$154,"&lt;="&amp;AM$4+6,'Planning_zones'!$H$5:$H$154,"&gt;="&amp;AM$4),0))</f>
        <v/>
      </c>
      <c r="AN55" s="13">
        <f>IF(OR($A55="",AN$4=""),"",IFERROR(COUNTIFS('Planning_zones'!$B$5:$B$154,$A55,'Planning_zones'!$K$5:$K$154,"&lt;&gt;Annulé",'Planning_zones'!$G$5:$G$154,"&lt;="&amp;AN$4+6,'Planning_zones'!$H$5:$H$154,"&gt;="&amp;AN$4),0))</f>
        <v/>
      </c>
      <c r="AO55" s="13">
        <f>IF(OR($A55="",AO$4=""),"",IFERROR(COUNTIFS('Planning_zones'!$B$5:$B$154,$A55,'Planning_zones'!$K$5:$K$154,"&lt;&gt;Annulé",'Planning_zones'!$G$5:$G$154,"&lt;="&amp;AO$4+6,'Planning_zones'!$H$5:$H$154,"&gt;="&amp;AO$4),0))</f>
        <v/>
      </c>
      <c r="AP55" s="13">
        <f>IF(OR($A55="",AP$4=""),"",IFERROR(COUNTIFS('Planning_zones'!$B$5:$B$154,$A55,'Planning_zones'!$K$5:$K$154,"&lt;&gt;Annulé",'Planning_zones'!$G$5:$G$154,"&lt;="&amp;AP$4+6,'Planning_zones'!$H$5:$H$154,"&gt;="&amp;AP$4),0))</f>
        <v/>
      </c>
      <c r="AQ55" s="13">
        <f>IF(OR($A55="",AQ$4=""),"",IFERROR(COUNTIFS('Planning_zones'!$B$5:$B$154,$A55,'Planning_zones'!$K$5:$K$154,"&lt;&gt;Annulé",'Planning_zones'!$G$5:$G$154,"&lt;="&amp;AQ$4+6,'Planning_zones'!$H$5:$H$154,"&gt;="&amp;AQ$4),0))</f>
        <v/>
      </c>
      <c r="AR55" s="13">
        <f>IF(OR($A55="",AR$4=""),"",IFERROR(COUNTIFS('Planning_zones'!$B$5:$B$154,$A55,'Planning_zones'!$K$5:$K$154,"&lt;&gt;Annulé",'Planning_zones'!$G$5:$G$154,"&lt;="&amp;AR$4+6,'Planning_zones'!$H$5:$H$154,"&gt;="&amp;AR$4),0))</f>
        <v/>
      </c>
      <c r="AS55" s="13">
        <f>IF(OR($A55="",AS$4=""),"",IFERROR(COUNTIFS('Planning_zones'!$B$5:$B$154,$A55,'Planning_zones'!$K$5:$K$154,"&lt;&gt;Annulé",'Planning_zones'!$G$5:$G$154,"&lt;="&amp;AS$4+6,'Planning_zones'!$H$5:$H$154,"&gt;="&amp;AS$4),0))</f>
        <v/>
      </c>
      <c r="AT55" s="13">
        <f>IF(OR($A55="",AT$4=""),"",IFERROR(COUNTIFS('Planning_zones'!$B$5:$B$154,$A55,'Planning_zones'!$K$5:$K$154,"&lt;&gt;Annulé",'Planning_zones'!$G$5:$G$154,"&lt;="&amp;AT$4+6,'Planning_zones'!$H$5:$H$154,"&gt;="&amp;AT$4),0))</f>
        <v/>
      </c>
      <c r="AU55" s="13">
        <f>IF(OR($A55="",AU$4=""),"",IFERROR(COUNTIFS('Planning_zones'!$B$5:$B$154,$A55,'Planning_zones'!$K$5:$K$154,"&lt;&gt;Annulé",'Planning_zones'!$G$5:$G$154,"&lt;="&amp;AU$4+6,'Planning_zones'!$H$5:$H$154,"&gt;="&amp;AU$4),0))</f>
        <v/>
      </c>
      <c r="AV55" s="13">
        <f>IF(OR($A55="",AV$4=""),"",IFERROR(COUNTIFS('Planning_zones'!$B$5:$B$154,$A55,'Planning_zones'!$K$5:$K$154,"&lt;&gt;Annulé",'Planning_zones'!$G$5:$G$154,"&lt;="&amp;AV$4+6,'Planning_zones'!$H$5:$H$154,"&gt;="&amp;AV$4),0))</f>
        <v/>
      </c>
      <c r="AW55" s="13">
        <f>IF(OR($A55="",AW$4=""),"",IFERROR(COUNTIFS('Planning_zones'!$B$5:$B$154,$A55,'Planning_zones'!$K$5:$K$154,"&lt;&gt;Annulé",'Planning_zones'!$G$5:$G$154,"&lt;="&amp;AW$4+6,'Planning_zones'!$H$5:$H$154,"&gt;="&amp;AW$4),0))</f>
        <v/>
      </c>
      <c r="AX55" s="13">
        <f>IF(OR($A55="",AX$4=""),"",IFERROR(COUNTIFS('Planning_zones'!$B$5:$B$154,$A55,'Planning_zones'!$K$5:$K$154,"&lt;&gt;Annulé",'Planning_zones'!$G$5:$G$154,"&lt;="&amp;AX$4+6,'Planning_zones'!$H$5:$H$154,"&gt;="&amp;AX$4),0))</f>
        <v/>
      </c>
      <c r="AY55" s="13">
        <f>IF(OR($A55="",AY$4=""),"",IFERROR(COUNTIFS('Planning_zones'!$B$5:$B$154,$A55,'Planning_zones'!$K$5:$K$154,"&lt;&gt;Annulé",'Planning_zones'!$G$5:$G$154,"&lt;="&amp;AY$4+6,'Planning_zones'!$H$5:$H$154,"&gt;="&amp;AY$4),0))</f>
        <v/>
      </c>
      <c r="AZ55" s="13">
        <f>IF(OR($A55="",AZ$4=""),"",IFERROR(COUNTIFS('Planning_zones'!$B$5:$B$154,$A55,'Planning_zones'!$K$5:$K$154,"&lt;&gt;Annulé",'Planning_zones'!$G$5:$G$154,"&lt;="&amp;AZ$4+6,'Planning_zones'!$H$5:$H$154,"&gt;="&amp;AZ$4),0))</f>
        <v/>
      </c>
      <c r="BA55" s="13">
        <f>IF(OR($A55="",BA$4=""),"",IFERROR(COUNTIFS('Planning_zones'!$B$5:$B$154,$A55,'Planning_zones'!$K$5:$K$154,"&lt;&gt;Annulé",'Planning_zones'!$G$5:$G$154,"&lt;="&amp;BA$4+6,'Planning_zones'!$H$5:$H$154,"&gt;="&amp;BA$4),0))</f>
        <v/>
      </c>
    </row>
    <row r="56" ht="21" customHeight="1">
      <c r="A56" s="28">
        <f>IFERROR(INDEX('Paramètres'!$A$8:$A$107,MATCH(SMALL('Paramètres'!$C$8:$C$107,52),'Paramètres'!$C$8:$C$107,0)),"")</f>
        <v/>
      </c>
      <c r="B56" s="13">
        <f>IF(OR($A56="",B$4=""),"",IFERROR(COUNTIFS('Planning_zones'!$B$5:$B$154,$A56,'Planning_zones'!$K$5:$K$154,"&lt;&gt;Annulé",'Planning_zones'!$G$5:$G$154,"&lt;="&amp;B$4+6,'Planning_zones'!$H$5:$H$154,"&gt;="&amp;B$4),0))</f>
        <v/>
      </c>
      <c r="C56" s="13">
        <f>IF(OR($A56="",C$4=""),"",IFERROR(COUNTIFS('Planning_zones'!$B$5:$B$154,$A56,'Planning_zones'!$K$5:$K$154,"&lt;&gt;Annulé",'Planning_zones'!$G$5:$G$154,"&lt;="&amp;C$4+6,'Planning_zones'!$H$5:$H$154,"&gt;="&amp;C$4),0))</f>
        <v/>
      </c>
      <c r="D56" s="13">
        <f>IF(OR($A56="",D$4=""),"",IFERROR(COUNTIFS('Planning_zones'!$B$5:$B$154,$A56,'Planning_zones'!$K$5:$K$154,"&lt;&gt;Annulé",'Planning_zones'!$G$5:$G$154,"&lt;="&amp;D$4+6,'Planning_zones'!$H$5:$H$154,"&gt;="&amp;D$4),0))</f>
        <v/>
      </c>
      <c r="E56" s="13">
        <f>IF(OR($A56="",E$4=""),"",IFERROR(COUNTIFS('Planning_zones'!$B$5:$B$154,$A56,'Planning_zones'!$K$5:$K$154,"&lt;&gt;Annulé",'Planning_zones'!$G$5:$G$154,"&lt;="&amp;E$4+6,'Planning_zones'!$H$5:$H$154,"&gt;="&amp;E$4),0))</f>
        <v/>
      </c>
      <c r="F56" s="13">
        <f>IF(OR($A56="",F$4=""),"",IFERROR(COUNTIFS('Planning_zones'!$B$5:$B$154,$A56,'Planning_zones'!$K$5:$K$154,"&lt;&gt;Annulé",'Planning_zones'!$G$5:$G$154,"&lt;="&amp;F$4+6,'Planning_zones'!$H$5:$H$154,"&gt;="&amp;F$4),0))</f>
        <v/>
      </c>
      <c r="G56" s="13">
        <f>IF(OR($A56="",G$4=""),"",IFERROR(COUNTIFS('Planning_zones'!$B$5:$B$154,$A56,'Planning_zones'!$K$5:$K$154,"&lt;&gt;Annulé",'Planning_zones'!$G$5:$G$154,"&lt;="&amp;G$4+6,'Planning_zones'!$H$5:$H$154,"&gt;="&amp;G$4),0))</f>
        <v/>
      </c>
      <c r="H56" s="13">
        <f>IF(OR($A56="",H$4=""),"",IFERROR(COUNTIFS('Planning_zones'!$B$5:$B$154,$A56,'Planning_zones'!$K$5:$K$154,"&lt;&gt;Annulé",'Planning_zones'!$G$5:$G$154,"&lt;="&amp;H$4+6,'Planning_zones'!$H$5:$H$154,"&gt;="&amp;H$4),0))</f>
        <v/>
      </c>
      <c r="I56" s="13">
        <f>IF(OR($A56="",I$4=""),"",IFERROR(COUNTIFS('Planning_zones'!$B$5:$B$154,$A56,'Planning_zones'!$K$5:$K$154,"&lt;&gt;Annulé",'Planning_zones'!$G$5:$G$154,"&lt;="&amp;I$4+6,'Planning_zones'!$H$5:$H$154,"&gt;="&amp;I$4),0))</f>
        <v/>
      </c>
      <c r="J56" s="13">
        <f>IF(OR($A56="",J$4=""),"",IFERROR(COUNTIFS('Planning_zones'!$B$5:$B$154,$A56,'Planning_zones'!$K$5:$K$154,"&lt;&gt;Annulé",'Planning_zones'!$G$5:$G$154,"&lt;="&amp;J$4+6,'Planning_zones'!$H$5:$H$154,"&gt;="&amp;J$4),0))</f>
        <v/>
      </c>
      <c r="K56" s="13">
        <f>IF(OR($A56="",K$4=""),"",IFERROR(COUNTIFS('Planning_zones'!$B$5:$B$154,$A56,'Planning_zones'!$K$5:$K$154,"&lt;&gt;Annulé",'Planning_zones'!$G$5:$G$154,"&lt;="&amp;K$4+6,'Planning_zones'!$H$5:$H$154,"&gt;="&amp;K$4),0))</f>
        <v/>
      </c>
      <c r="L56" s="13">
        <f>IF(OR($A56="",L$4=""),"",IFERROR(COUNTIFS('Planning_zones'!$B$5:$B$154,$A56,'Planning_zones'!$K$5:$K$154,"&lt;&gt;Annulé",'Planning_zones'!$G$5:$G$154,"&lt;="&amp;L$4+6,'Planning_zones'!$H$5:$H$154,"&gt;="&amp;L$4),0))</f>
        <v/>
      </c>
      <c r="M56" s="13">
        <f>IF(OR($A56="",M$4=""),"",IFERROR(COUNTIFS('Planning_zones'!$B$5:$B$154,$A56,'Planning_zones'!$K$5:$K$154,"&lt;&gt;Annulé",'Planning_zones'!$G$5:$G$154,"&lt;="&amp;M$4+6,'Planning_zones'!$H$5:$H$154,"&gt;="&amp;M$4),0))</f>
        <v/>
      </c>
      <c r="N56" s="13">
        <f>IF(OR($A56="",N$4=""),"",IFERROR(COUNTIFS('Planning_zones'!$B$5:$B$154,$A56,'Planning_zones'!$K$5:$K$154,"&lt;&gt;Annulé",'Planning_zones'!$G$5:$G$154,"&lt;="&amp;N$4+6,'Planning_zones'!$H$5:$H$154,"&gt;="&amp;N$4),0))</f>
        <v/>
      </c>
      <c r="O56" s="13">
        <f>IF(OR($A56="",O$4=""),"",IFERROR(COUNTIFS('Planning_zones'!$B$5:$B$154,$A56,'Planning_zones'!$K$5:$K$154,"&lt;&gt;Annulé",'Planning_zones'!$G$5:$G$154,"&lt;="&amp;O$4+6,'Planning_zones'!$H$5:$H$154,"&gt;="&amp;O$4),0))</f>
        <v/>
      </c>
      <c r="P56" s="13">
        <f>IF(OR($A56="",P$4=""),"",IFERROR(COUNTIFS('Planning_zones'!$B$5:$B$154,$A56,'Planning_zones'!$K$5:$K$154,"&lt;&gt;Annulé",'Planning_zones'!$G$5:$G$154,"&lt;="&amp;P$4+6,'Planning_zones'!$H$5:$H$154,"&gt;="&amp;P$4),0))</f>
        <v/>
      </c>
      <c r="Q56" s="13">
        <f>IF(OR($A56="",Q$4=""),"",IFERROR(COUNTIFS('Planning_zones'!$B$5:$B$154,$A56,'Planning_zones'!$K$5:$K$154,"&lt;&gt;Annulé",'Planning_zones'!$G$5:$G$154,"&lt;="&amp;Q$4+6,'Planning_zones'!$H$5:$H$154,"&gt;="&amp;Q$4),0))</f>
        <v/>
      </c>
      <c r="R56" s="13">
        <f>IF(OR($A56="",R$4=""),"",IFERROR(COUNTIFS('Planning_zones'!$B$5:$B$154,$A56,'Planning_zones'!$K$5:$K$154,"&lt;&gt;Annulé",'Planning_zones'!$G$5:$G$154,"&lt;="&amp;R$4+6,'Planning_zones'!$H$5:$H$154,"&gt;="&amp;R$4),0))</f>
        <v/>
      </c>
      <c r="S56" s="13">
        <f>IF(OR($A56="",S$4=""),"",IFERROR(COUNTIFS('Planning_zones'!$B$5:$B$154,$A56,'Planning_zones'!$K$5:$K$154,"&lt;&gt;Annulé",'Planning_zones'!$G$5:$G$154,"&lt;="&amp;S$4+6,'Planning_zones'!$H$5:$H$154,"&gt;="&amp;S$4),0))</f>
        <v/>
      </c>
      <c r="T56" s="13">
        <f>IF(OR($A56="",T$4=""),"",IFERROR(COUNTIFS('Planning_zones'!$B$5:$B$154,$A56,'Planning_zones'!$K$5:$K$154,"&lt;&gt;Annulé",'Planning_zones'!$G$5:$G$154,"&lt;="&amp;T$4+6,'Planning_zones'!$H$5:$H$154,"&gt;="&amp;T$4),0))</f>
        <v/>
      </c>
      <c r="U56" s="13">
        <f>IF(OR($A56="",U$4=""),"",IFERROR(COUNTIFS('Planning_zones'!$B$5:$B$154,$A56,'Planning_zones'!$K$5:$K$154,"&lt;&gt;Annulé",'Planning_zones'!$G$5:$G$154,"&lt;="&amp;U$4+6,'Planning_zones'!$H$5:$H$154,"&gt;="&amp;U$4),0))</f>
        <v/>
      </c>
      <c r="V56" s="13">
        <f>IF(OR($A56="",V$4=""),"",IFERROR(COUNTIFS('Planning_zones'!$B$5:$B$154,$A56,'Planning_zones'!$K$5:$K$154,"&lt;&gt;Annulé",'Planning_zones'!$G$5:$G$154,"&lt;="&amp;V$4+6,'Planning_zones'!$H$5:$H$154,"&gt;="&amp;V$4),0))</f>
        <v/>
      </c>
      <c r="W56" s="13">
        <f>IF(OR($A56="",W$4=""),"",IFERROR(COUNTIFS('Planning_zones'!$B$5:$B$154,$A56,'Planning_zones'!$K$5:$K$154,"&lt;&gt;Annulé",'Planning_zones'!$G$5:$G$154,"&lt;="&amp;W$4+6,'Planning_zones'!$H$5:$H$154,"&gt;="&amp;W$4),0))</f>
        <v/>
      </c>
      <c r="X56" s="13">
        <f>IF(OR($A56="",X$4=""),"",IFERROR(COUNTIFS('Planning_zones'!$B$5:$B$154,$A56,'Planning_zones'!$K$5:$K$154,"&lt;&gt;Annulé",'Planning_zones'!$G$5:$G$154,"&lt;="&amp;X$4+6,'Planning_zones'!$H$5:$H$154,"&gt;="&amp;X$4),0))</f>
        <v/>
      </c>
      <c r="Y56" s="13">
        <f>IF(OR($A56="",Y$4=""),"",IFERROR(COUNTIFS('Planning_zones'!$B$5:$B$154,$A56,'Planning_zones'!$K$5:$K$154,"&lt;&gt;Annulé",'Planning_zones'!$G$5:$G$154,"&lt;="&amp;Y$4+6,'Planning_zones'!$H$5:$H$154,"&gt;="&amp;Y$4),0))</f>
        <v/>
      </c>
      <c r="Z56" s="13">
        <f>IF(OR($A56="",Z$4=""),"",IFERROR(COUNTIFS('Planning_zones'!$B$5:$B$154,$A56,'Planning_zones'!$K$5:$K$154,"&lt;&gt;Annulé",'Planning_zones'!$G$5:$G$154,"&lt;="&amp;Z$4+6,'Planning_zones'!$H$5:$H$154,"&gt;="&amp;Z$4),0))</f>
        <v/>
      </c>
      <c r="AA56" s="13">
        <f>IF(OR($A56="",AA$4=""),"",IFERROR(COUNTIFS('Planning_zones'!$B$5:$B$154,$A56,'Planning_zones'!$K$5:$K$154,"&lt;&gt;Annulé",'Planning_zones'!$G$5:$G$154,"&lt;="&amp;AA$4+6,'Planning_zones'!$H$5:$H$154,"&gt;="&amp;AA$4),0))</f>
        <v/>
      </c>
      <c r="AB56" s="13">
        <f>IF(OR($A56="",AB$4=""),"",IFERROR(COUNTIFS('Planning_zones'!$B$5:$B$154,$A56,'Planning_zones'!$K$5:$K$154,"&lt;&gt;Annulé",'Planning_zones'!$G$5:$G$154,"&lt;="&amp;AB$4+6,'Planning_zones'!$H$5:$H$154,"&gt;="&amp;AB$4),0))</f>
        <v/>
      </c>
      <c r="AC56" s="13">
        <f>IF(OR($A56="",AC$4=""),"",IFERROR(COUNTIFS('Planning_zones'!$B$5:$B$154,$A56,'Planning_zones'!$K$5:$K$154,"&lt;&gt;Annulé",'Planning_zones'!$G$5:$G$154,"&lt;="&amp;AC$4+6,'Planning_zones'!$H$5:$H$154,"&gt;="&amp;AC$4),0))</f>
        <v/>
      </c>
      <c r="AD56" s="13">
        <f>IF(OR($A56="",AD$4=""),"",IFERROR(COUNTIFS('Planning_zones'!$B$5:$B$154,$A56,'Planning_zones'!$K$5:$K$154,"&lt;&gt;Annulé",'Planning_zones'!$G$5:$G$154,"&lt;="&amp;AD$4+6,'Planning_zones'!$H$5:$H$154,"&gt;="&amp;AD$4),0))</f>
        <v/>
      </c>
      <c r="AE56" s="13">
        <f>IF(OR($A56="",AE$4=""),"",IFERROR(COUNTIFS('Planning_zones'!$B$5:$B$154,$A56,'Planning_zones'!$K$5:$K$154,"&lt;&gt;Annulé",'Planning_zones'!$G$5:$G$154,"&lt;="&amp;AE$4+6,'Planning_zones'!$H$5:$H$154,"&gt;="&amp;AE$4),0))</f>
        <v/>
      </c>
      <c r="AF56" s="13">
        <f>IF(OR($A56="",AF$4=""),"",IFERROR(COUNTIFS('Planning_zones'!$B$5:$B$154,$A56,'Planning_zones'!$K$5:$K$154,"&lt;&gt;Annulé",'Planning_zones'!$G$5:$G$154,"&lt;="&amp;AF$4+6,'Planning_zones'!$H$5:$H$154,"&gt;="&amp;AF$4),0))</f>
        <v/>
      </c>
      <c r="AG56" s="13">
        <f>IF(OR($A56="",AG$4=""),"",IFERROR(COUNTIFS('Planning_zones'!$B$5:$B$154,$A56,'Planning_zones'!$K$5:$K$154,"&lt;&gt;Annulé",'Planning_zones'!$G$5:$G$154,"&lt;="&amp;AG$4+6,'Planning_zones'!$H$5:$H$154,"&gt;="&amp;AG$4),0))</f>
        <v/>
      </c>
      <c r="AH56" s="13">
        <f>IF(OR($A56="",AH$4=""),"",IFERROR(COUNTIFS('Planning_zones'!$B$5:$B$154,$A56,'Planning_zones'!$K$5:$K$154,"&lt;&gt;Annulé",'Planning_zones'!$G$5:$G$154,"&lt;="&amp;AH$4+6,'Planning_zones'!$H$5:$H$154,"&gt;="&amp;AH$4),0))</f>
        <v/>
      </c>
      <c r="AI56" s="13">
        <f>IF(OR($A56="",AI$4=""),"",IFERROR(COUNTIFS('Planning_zones'!$B$5:$B$154,$A56,'Planning_zones'!$K$5:$K$154,"&lt;&gt;Annulé",'Planning_zones'!$G$5:$G$154,"&lt;="&amp;AI$4+6,'Planning_zones'!$H$5:$H$154,"&gt;="&amp;AI$4),0))</f>
        <v/>
      </c>
      <c r="AJ56" s="13">
        <f>IF(OR($A56="",AJ$4=""),"",IFERROR(COUNTIFS('Planning_zones'!$B$5:$B$154,$A56,'Planning_zones'!$K$5:$K$154,"&lt;&gt;Annulé",'Planning_zones'!$G$5:$G$154,"&lt;="&amp;AJ$4+6,'Planning_zones'!$H$5:$H$154,"&gt;="&amp;AJ$4),0))</f>
        <v/>
      </c>
      <c r="AK56" s="13">
        <f>IF(OR($A56="",AK$4=""),"",IFERROR(COUNTIFS('Planning_zones'!$B$5:$B$154,$A56,'Planning_zones'!$K$5:$K$154,"&lt;&gt;Annulé",'Planning_zones'!$G$5:$G$154,"&lt;="&amp;AK$4+6,'Planning_zones'!$H$5:$H$154,"&gt;="&amp;AK$4),0))</f>
        <v/>
      </c>
      <c r="AL56" s="13">
        <f>IF(OR($A56="",AL$4=""),"",IFERROR(COUNTIFS('Planning_zones'!$B$5:$B$154,$A56,'Planning_zones'!$K$5:$K$154,"&lt;&gt;Annulé",'Planning_zones'!$G$5:$G$154,"&lt;="&amp;AL$4+6,'Planning_zones'!$H$5:$H$154,"&gt;="&amp;AL$4),0))</f>
        <v/>
      </c>
      <c r="AM56" s="13">
        <f>IF(OR($A56="",AM$4=""),"",IFERROR(COUNTIFS('Planning_zones'!$B$5:$B$154,$A56,'Planning_zones'!$K$5:$K$154,"&lt;&gt;Annulé",'Planning_zones'!$G$5:$G$154,"&lt;="&amp;AM$4+6,'Planning_zones'!$H$5:$H$154,"&gt;="&amp;AM$4),0))</f>
        <v/>
      </c>
      <c r="AN56" s="13">
        <f>IF(OR($A56="",AN$4=""),"",IFERROR(COUNTIFS('Planning_zones'!$B$5:$B$154,$A56,'Planning_zones'!$K$5:$K$154,"&lt;&gt;Annulé",'Planning_zones'!$G$5:$G$154,"&lt;="&amp;AN$4+6,'Planning_zones'!$H$5:$H$154,"&gt;="&amp;AN$4),0))</f>
        <v/>
      </c>
      <c r="AO56" s="13">
        <f>IF(OR($A56="",AO$4=""),"",IFERROR(COUNTIFS('Planning_zones'!$B$5:$B$154,$A56,'Planning_zones'!$K$5:$K$154,"&lt;&gt;Annulé",'Planning_zones'!$G$5:$G$154,"&lt;="&amp;AO$4+6,'Planning_zones'!$H$5:$H$154,"&gt;="&amp;AO$4),0))</f>
        <v/>
      </c>
      <c r="AP56" s="13">
        <f>IF(OR($A56="",AP$4=""),"",IFERROR(COUNTIFS('Planning_zones'!$B$5:$B$154,$A56,'Planning_zones'!$K$5:$K$154,"&lt;&gt;Annulé",'Planning_zones'!$G$5:$G$154,"&lt;="&amp;AP$4+6,'Planning_zones'!$H$5:$H$154,"&gt;="&amp;AP$4),0))</f>
        <v/>
      </c>
      <c r="AQ56" s="13">
        <f>IF(OR($A56="",AQ$4=""),"",IFERROR(COUNTIFS('Planning_zones'!$B$5:$B$154,$A56,'Planning_zones'!$K$5:$K$154,"&lt;&gt;Annulé",'Planning_zones'!$G$5:$G$154,"&lt;="&amp;AQ$4+6,'Planning_zones'!$H$5:$H$154,"&gt;="&amp;AQ$4),0))</f>
        <v/>
      </c>
      <c r="AR56" s="13">
        <f>IF(OR($A56="",AR$4=""),"",IFERROR(COUNTIFS('Planning_zones'!$B$5:$B$154,$A56,'Planning_zones'!$K$5:$K$154,"&lt;&gt;Annulé",'Planning_zones'!$G$5:$G$154,"&lt;="&amp;AR$4+6,'Planning_zones'!$H$5:$H$154,"&gt;="&amp;AR$4),0))</f>
        <v/>
      </c>
      <c r="AS56" s="13">
        <f>IF(OR($A56="",AS$4=""),"",IFERROR(COUNTIFS('Planning_zones'!$B$5:$B$154,$A56,'Planning_zones'!$K$5:$K$154,"&lt;&gt;Annulé",'Planning_zones'!$G$5:$G$154,"&lt;="&amp;AS$4+6,'Planning_zones'!$H$5:$H$154,"&gt;="&amp;AS$4),0))</f>
        <v/>
      </c>
      <c r="AT56" s="13">
        <f>IF(OR($A56="",AT$4=""),"",IFERROR(COUNTIFS('Planning_zones'!$B$5:$B$154,$A56,'Planning_zones'!$K$5:$K$154,"&lt;&gt;Annulé",'Planning_zones'!$G$5:$G$154,"&lt;="&amp;AT$4+6,'Planning_zones'!$H$5:$H$154,"&gt;="&amp;AT$4),0))</f>
        <v/>
      </c>
      <c r="AU56" s="13">
        <f>IF(OR($A56="",AU$4=""),"",IFERROR(COUNTIFS('Planning_zones'!$B$5:$B$154,$A56,'Planning_zones'!$K$5:$K$154,"&lt;&gt;Annulé",'Planning_zones'!$G$5:$G$154,"&lt;="&amp;AU$4+6,'Planning_zones'!$H$5:$H$154,"&gt;="&amp;AU$4),0))</f>
        <v/>
      </c>
      <c r="AV56" s="13">
        <f>IF(OR($A56="",AV$4=""),"",IFERROR(COUNTIFS('Planning_zones'!$B$5:$B$154,$A56,'Planning_zones'!$K$5:$K$154,"&lt;&gt;Annulé",'Planning_zones'!$G$5:$G$154,"&lt;="&amp;AV$4+6,'Planning_zones'!$H$5:$H$154,"&gt;="&amp;AV$4),0))</f>
        <v/>
      </c>
      <c r="AW56" s="13">
        <f>IF(OR($A56="",AW$4=""),"",IFERROR(COUNTIFS('Planning_zones'!$B$5:$B$154,$A56,'Planning_zones'!$K$5:$K$154,"&lt;&gt;Annulé",'Planning_zones'!$G$5:$G$154,"&lt;="&amp;AW$4+6,'Planning_zones'!$H$5:$H$154,"&gt;="&amp;AW$4),0))</f>
        <v/>
      </c>
      <c r="AX56" s="13">
        <f>IF(OR($A56="",AX$4=""),"",IFERROR(COUNTIFS('Planning_zones'!$B$5:$B$154,$A56,'Planning_zones'!$K$5:$K$154,"&lt;&gt;Annulé",'Planning_zones'!$G$5:$G$154,"&lt;="&amp;AX$4+6,'Planning_zones'!$H$5:$H$154,"&gt;="&amp;AX$4),0))</f>
        <v/>
      </c>
      <c r="AY56" s="13">
        <f>IF(OR($A56="",AY$4=""),"",IFERROR(COUNTIFS('Planning_zones'!$B$5:$B$154,$A56,'Planning_zones'!$K$5:$K$154,"&lt;&gt;Annulé",'Planning_zones'!$G$5:$G$154,"&lt;="&amp;AY$4+6,'Planning_zones'!$H$5:$H$154,"&gt;="&amp;AY$4),0))</f>
        <v/>
      </c>
      <c r="AZ56" s="13">
        <f>IF(OR($A56="",AZ$4=""),"",IFERROR(COUNTIFS('Planning_zones'!$B$5:$B$154,$A56,'Planning_zones'!$K$5:$K$154,"&lt;&gt;Annulé",'Planning_zones'!$G$5:$G$154,"&lt;="&amp;AZ$4+6,'Planning_zones'!$H$5:$H$154,"&gt;="&amp;AZ$4),0))</f>
        <v/>
      </c>
      <c r="BA56" s="13">
        <f>IF(OR($A56="",BA$4=""),"",IFERROR(COUNTIFS('Planning_zones'!$B$5:$B$154,$A56,'Planning_zones'!$K$5:$K$154,"&lt;&gt;Annulé",'Planning_zones'!$G$5:$G$154,"&lt;="&amp;BA$4+6,'Planning_zones'!$H$5:$H$154,"&gt;="&amp;BA$4),0))</f>
        <v/>
      </c>
    </row>
    <row r="57" ht="21" customHeight="1">
      <c r="A57" s="27">
        <f>IFERROR(INDEX('Paramètres'!$A$8:$A$107,MATCH(SMALL('Paramètres'!$C$8:$C$107,53),'Paramètres'!$C$8:$C$107,0)),"")</f>
        <v/>
      </c>
      <c r="B57" s="13">
        <f>IF(OR($A57="",B$4=""),"",IFERROR(COUNTIFS('Planning_zones'!$B$5:$B$154,$A57,'Planning_zones'!$K$5:$K$154,"&lt;&gt;Annulé",'Planning_zones'!$G$5:$G$154,"&lt;="&amp;B$4+6,'Planning_zones'!$H$5:$H$154,"&gt;="&amp;B$4),0))</f>
        <v/>
      </c>
      <c r="C57" s="13">
        <f>IF(OR($A57="",C$4=""),"",IFERROR(COUNTIFS('Planning_zones'!$B$5:$B$154,$A57,'Planning_zones'!$K$5:$K$154,"&lt;&gt;Annulé",'Planning_zones'!$G$5:$G$154,"&lt;="&amp;C$4+6,'Planning_zones'!$H$5:$H$154,"&gt;="&amp;C$4),0))</f>
        <v/>
      </c>
      <c r="D57" s="13">
        <f>IF(OR($A57="",D$4=""),"",IFERROR(COUNTIFS('Planning_zones'!$B$5:$B$154,$A57,'Planning_zones'!$K$5:$K$154,"&lt;&gt;Annulé",'Planning_zones'!$G$5:$G$154,"&lt;="&amp;D$4+6,'Planning_zones'!$H$5:$H$154,"&gt;="&amp;D$4),0))</f>
        <v/>
      </c>
      <c r="E57" s="13">
        <f>IF(OR($A57="",E$4=""),"",IFERROR(COUNTIFS('Planning_zones'!$B$5:$B$154,$A57,'Planning_zones'!$K$5:$K$154,"&lt;&gt;Annulé",'Planning_zones'!$G$5:$G$154,"&lt;="&amp;E$4+6,'Planning_zones'!$H$5:$H$154,"&gt;="&amp;E$4),0))</f>
        <v/>
      </c>
      <c r="F57" s="13">
        <f>IF(OR($A57="",F$4=""),"",IFERROR(COUNTIFS('Planning_zones'!$B$5:$B$154,$A57,'Planning_zones'!$K$5:$K$154,"&lt;&gt;Annulé",'Planning_zones'!$G$5:$G$154,"&lt;="&amp;F$4+6,'Planning_zones'!$H$5:$H$154,"&gt;="&amp;F$4),0))</f>
        <v/>
      </c>
      <c r="G57" s="13">
        <f>IF(OR($A57="",G$4=""),"",IFERROR(COUNTIFS('Planning_zones'!$B$5:$B$154,$A57,'Planning_zones'!$K$5:$K$154,"&lt;&gt;Annulé",'Planning_zones'!$G$5:$G$154,"&lt;="&amp;G$4+6,'Planning_zones'!$H$5:$H$154,"&gt;="&amp;G$4),0))</f>
        <v/>
      </c>
      <c r="H57" s="13">
        <f>IF(OR($A57="",H$4=""),"",IFERROR(COUNTIFS('Planning_zones'!$B$5:$B$154,$A57,'Planning_zones'!$K$5:$K$154,"&lt;&gt;Annulé",'Planning_zones'!$G$5:$G$154,"&lt;="&amp;H$4+6,'Planning_zones'!$H$5:$H$154,"&gt;="&amp;H$4),0))</f>
        <v/>
      </c>
      <c r="I57" s="13">
        <f>IF(OR($A57="",I$4=""),"",IFERROR(COUNTIFS('Planning_zones'!$B$5:$B$154,$A57,'Planning_zones'!$K$5:$K$154,"&lt;&gt;Annulé",'Planning_zones'!$G$5:$G$154,"&lt;="&amp;I$4+6,'Planning_zones'!$H$5:$H$154,"&gt;="&amp;I$4),0))</f>
        <v/>
      </c>
      <c r="J57" s="13">
        <f>IF(OR($A57="",J$4=""),"",IFERROR(COUNTIFS('Planning_zones'!$B$5:$B$154,$A57,'Planning_zones'!$K$5:$K$154,"&lt;&gt;Annulé",'Planning_zones'!$G$5:$G$154,"&lt;="&amp;J$4+6,'Planning_zones'!$H$5:$H$154,"&gt;="&amp;J$4),0))</f>
        <v/>
      </c>
      <c r="K57" s="13">
        <f>IF(OR($A57="",K$4=""),"",IFERROR(COUNTIFS('Planning_zones'!$B$5:$B$154,$A57,'Planning_zones'!$K$5:$K$154,"&lt;&gt;Annulé",'Planning_zones'!$G$5:$G$154,"&lt;="&amp;K$4+6,'Planning_zones'!$H$5:$H$154,"&gt;="&amp;K$4),0))</f>
        <v/>
      </c>
      <c r="L57" s="13">
        <f>IF(OR($A57="",L$4=""),"",IFERROR(COUNTIFS('Planning_zones'!$B$5:$B$154,$A57,'Planning_zones'!$K$5:$K$154,"&lt;&gt;Annulé",'Planning_zones'!$G$5:$G$154,"&lt;="&amp;L$4+6,'Planning_zones'!$H$5:$H$154,"&gt;="&amp;L$4),0))</f>
        <v/>
      </c>
      <c r="M57" s="13">
        <f>IF(OR($A57="",M$4=""),"",IFERROR(COUNTIFS('Planning_zones'!$B$5:$B$154,$A57,'Planning_zones'!$K$5:$K$154,"&lt;&gt;Annulé",'Planning_zones'!$G$5:$G$154,"&lt;="&amp;M$4+6,'Planning_zones'!$H$5:$H$154,"&gt;="&amp;M$4),0))</f>
        <v/>
      </c>
      <c r="N57" s="13">
        <f>IF(OR($A57="",N$4=""),"",IFERROR(COUNTIFS('Planning_zones'!$B$5:$B$154,$A57,'Planning_zones'!$K$5:$K$154,"&lt;&gt;Annulé",'Planning_zones'!$G$5:$G$154,"&lt;="&amp;N$4+6,'Planning_zones'!$H$5:$H$154,"&gt;="&amp;N$4),0))</f>
        <v/>
      </c>
      <c r="O57" s="13">
        <f>IF(OR($A57="",O$4=""),"",IFERROR(COUNTIFS('Planning_zones'!$B$5:$B$154,$A57,'Planning_zones'!$K$5:$K$154,"&lt;&gt;Annulé",'Planning_zones'!$G$5:$G$154,"&lt;="&amp;O$4+6,'Planning_zones'!$H$5:$H$154,"&gt;="&amp;O$4),0))</f>
        <v/>
      </c>
      <c r="P57" s="13">
        <f>IF(OR($A57="",P$4=""),"",IFERROR(COUNTIFS('Planning_zones'!$B$5:$B$154,$A57,'Planning_zones'!$K$5:$K$154,"&lt;&gt;Annulé",'Planning_zones'!$G$5:$G$154,"&lt;="&amp;P$4+6,'Planning_zones'!$H$5:$H$154,"&gt;="&amp;P$4),0))</f>
        <v/>
      </c>
      <c r="Q57" s="13">
        <f>IF(OR($A57="",Q$4=""),"",IFERROR(COUNTIFS('Planning_zones'!$B$5:$B$154,$A57,'Planning_zones'!$K$5:$K$154,"&lt;&gt;Annulé",'Planning_zones'!$G$5:$G$154,"&lt;="&amp;Q$4+6,'Planning_zones'!$H$5:$H$154,"&gt;="&amp;Q$4),0))</f>
        <v/>
      </c>
      <c r="R57" s="13">
        <f>IF(OR($A57="",R$4=""),"",IFERROR(COUNTIFS('Planning_zones'!$B$5:$B$154,$A57,'Planning_zones'!$K$5:$K$154,"&lt;&gt;Annulé",'Planning_zones'!$G$5:$G$154,"&lt;="&amp;R$4+6,'Planning_zones'!$H$5:$H$154,"&gt;="&amp;R$4),0))</f>
        <v/>
      </c>
      <c r="S57" s="13">
        <f>IF(OR($A57="",S$4=""),"",IFERROR(COUNTIFS('Planning_zones'!$B$5:$B$154,$A57,'Planning_zones'!$K$5:$K$154,"&lt;&gt;Annulé",'Planning_zones'!$G$5:$G$154,"&lt;="&amp;S$4+6,'Planning_zones'!$H$5:$H$154,"&gt;="&amp;S$4),0))</f>
        <v/>
      </c>
      <c r="T57" s="13">
        <f>IF(OR($A57="",T$4=""),"",IFERROR(COUNTIFS('Planning_zones'!$B$5:$B$154,$A57,'Planning_zones'!$K$5:$K$154,"&lt;&gt;Annulé",'Planning_zones'!$G$5:$G$154,"&lt;="&amp;T$4+6,'Planning_zones'!$H$5:$H$154,"&gt;="&amp;T$4),0))</f>
        <v/>
      </c>
      <c r="U57" s="13">
        <f>IF(OR($A57="",U$4=""),"",IFERROR(COUNTIFS('Planning_zones'!$B$5:$B$154,$A57,'Planning_zones'!$K$5:$K$154,"&lt;&gt;Annulé",'Planning_zones'!$G$5:$G$154,"&lt;="&amp;U$4+6,'Planning_zones'!$H$5:$H$154,"&gt;="&amp;U$4),0))</f>
        <v/>
      </c>
      <c r="V57" s="13">
        <f>IF(OR($A57="",V$4=""),"",IFERROR(COUNTIFS('Planning_zones'!$B$5:$B$154,$A57,'Planning_zones'!$K$5:$K$154,"&lt;&gt;Annulé",'Planning_zones'!$G$5:$G$154,"&lt;="&amp;V$4+6,'Planning_zones'!$H$5:$H$154,"&gt;="&amp;V$4),0))</f>
        <v/>
      </c>
      <c r="W57" s="13">
        <f>IF(OR($A57="",W$4=""),"",IFERROR(COUNTIFS('Planning_zones'!$B$5:$B$154,$A57,'Planning_zones'!$K$5:$K$154,"&lt;&gt;Annulé",'Planning_zones'!$G$5:$G$154,"&lt;="&amp;W$4+6,'Planning_zones'!$H$5:$H$154,"&gt;="&amp;W$4),0))</f>
        <v/>
      </c>
      <c r="X57" s="13">
        <f>IF(OR($A57="",X$4=""),"",IFERROR(COUNTIFS('Planning_zones'!$B$5:$B$154,$A57,'Planning_zones'!$K$5:$K$154,"&lt;&gt;Annulé",'Planning_zones'!$G$5:$G$154,"&lt;="&amp;X$4+6,'Planning_zones'!$H$5:$H$154,"&gt;="&amp;X$4),0))</f>
        <v/>
      </c>
      <c r="Y57" s="13">
        <f>IF(OR($A57="",Y$4=""),"",IFERROR(COUNTIFS('Planning_zones'!$B$5:$B$154,$A57,'Planning_zones'!$K$5:$K$154,"&lt;&gt;Annulé",'Planning_zones'!$G$5:$G$154,"&lt;="&amp;Y$4+6,'Planning_zones'!$H$5:$H$154,"&gt;="&amp;Y$4),0))</f>
        <v/>
      </c>
      <c r="Z57" s="13">
        <f>IF(OR($A57="",Z$4=""),"",IFERROR(COUNTIFS('Planning_zones'!$B$5:$B$154,$A57,'Planning_zones'!$K$5:$K$154,"&lt;&gt;Annulé",'Planning_zones'!$G$5:$G$154,"&lt;="&amp;Z$4+6,'Planning_zones'!$H$5:$H$154,"&gt;="&amp;Z$4),0))</f>
        <v/>
      </c>
      <c r="AA57" s="13">
        <f>IF(OR($A57="",AA$4=""),"",IFERROR(COUNTIFS('Planning_zones'!$B$5:$B$154,$A57,'Planning_zones'!$K$5:$K$154,"&lt;&gt;Annulé",'Planning_zones'!$G$5:$G$154,"&lt;="&amp;AA$4+6,'Planning_zones'!$H$5:$H$154,"&gt;="&amp;AA$4),0))</f>
        <v/>
      </c>
      <c r="AB57" s="13">
        <f>IF(OR($A57="",AB$4=""),"",IFERROR(COUNTIFS('Planning_zones'!$B$5:$B$154,$A57,'Planning_zones'!$K$5:$K$154,"&lt;&gt;Annulé",'Planning_zones'!$G$5:$G$154,"&lt;="&amp;AB$4+6,'Planning_zones'!$H$5:$H$154,"&gt;="&amp;AB$4),0))</f>
        <v/>
      </c>
      <c r="AC57" s="13">
        <f>IF(OR($A57="",AC$4=""),"",IFERROR(COUNTIFS('Planning_zones'!$B$5:$B$154,$A57,'Planning_zones'!$K$5:$K$154,"&lt;&gt;Annulé",'Planning_zones'!$G$5:$G$154,"&lt;="&amp;AC$4+6,'Planning_zones'!$H$5:$H$154,"&gt;="&amp;AC$4),0))</f>
        <v/>
      </c>
      <c r="AD57" s="13">
        <f>IF(OR($A57="",AD$4=""),"",IFERROR(COUNTIFS('Planning_zones'!$B$5:$B$154,$A57,'Planning_zones'!$K$5:$K$154,"&lt;&gt;Annulé",'Planning_zones'!$G$5:$G$154,"&lt;="&amp;AD$4+6,'Planning_zones'!$H$5:$H$154,"&gt;="&amp;AD$4),0))</f>
        <v/>
      </c>
      <c r="AE57" s="13">
        <f>IF(OR($A57="",AE$4=""),"",IFERROR(COUNTIFS('Planning_zones'!$B$5:$B$154,$A57,'Planning_zones'!$K$5:$K$154,"&lt;&gt;Annulé",'Planning_zones'!$G$5:$G$154,"&lt;="&amp;AE$4+6,'Planning_zones'!$H$5:$H$154,"&gt;="&amp;AE$4),0))</f>
        <v/>
      </c>
      <c r="AF57" s="13">
        <f>IF(OR($A57="",AF$4=""),"",IFERROR(COUNTIFS('Planning_zones'!$B$5:$B$154,$A57,'Planning_zones'!$K$5:$K$154,"&lt;&gt;Annulé",'Planning_zones'!$G$5:$G$154,"&lt;="&amp;AF$4+6,'Planning_zones'!$H$5:$H$154,"&gt;="&amp;AF$4),0))</f>
        <v/>
      </c>
      <c r="AG57" s="13">
        <f>IF(OR($A57="",AG$4=""),"",IFERROR(COUNTIFS('Planning_zones'!$B$5:$B$154,$A57,'Planning_zones'!$K$5:$K$154,"&lt;&gt;Annulé",'Planning_zones'!$G$5:$G$154,"&lt;="&amp;AG$4+6,'Planning_zones'!$H$5:$H$154,"&gt;="&amp;AG$4),0))</f>
        <v/>
      </c>
      <c r="AH57" s="13">
        <f>IF(OR($A57="",AH$4=""),"",IFERROR(COUNTIFS('Planning_zones'!$B$5:$B$154,$A57,'Planning_zones'!$K$5:$K$154,"&lt;&gt;Annulé",'Planning_zones'!$G$5:$G$154,"&lt;="&amp;AH$4+6,'Planning_zones'!$H$5:$H$154,"&gt;="&amp;AH$4),0))</f>
        <v/>
      </c>
      <c r="AI57" s="13">
        <f>IF(OR($A57="",AI$4=""),"",IFERROR(COUNTIFS('Planning_zones'!$B$5:$B$154,$A57,'Planning_zones'!$K$5:$K$154,"&lt;&gt;Annulé",'Planning_zones'!$G$5:$G$154,"&lt;="&amp;AI$4+6,'Planning_zones'!$H$5:$H$154,"&gt;="&amp;AI$4),0))</f>
        <v/>
      </c>
      <c r="AJ57" s="13">
        <f>IF(OR($A57="",AJ$4=""),"",IFERROR(COUNTIFS('Planning_zones'!$B$5:$B$154,$A57,'Planning_zones'!$K$5:$K$154,"&lt;&gt;Annulé",'Planning_zones'!$G$5:$G$154,"&lt;="&amp;AJ$4+6,'Planning_zones'!$H$5:$H$154,"&gt;="&amp;AJ$4),0))</f>
        <v/>
      </c>
      <c r="AK57" s="13">
        <f>IF(OR($A57="",AK$4=""),"",IFERROR(COUNTIFS('Planning_zones'!$B$5:$B$154,$A57,'Planning_zones'!$K$5:$K$154,"&lt;&gt;Annulé",'Planning_zones'!$G$5:$G$154,"&lt;="&amp;AK$4+6,'Planning_zones'!$H$5:$H$154,"&gt;="&amp;AK$4),0))</f>
        <v/>
      </c>
      <c r="AL57" s="13">
        <f>IF(OR($A57="",AL$4=""),"",IFERROR(COUNTIFS('Planning_zones'!$B$5:$B$154,$A57,'Planning_zones'!$K$5:$K$154,"&lt;&gt;Annulé",'Planning_zones'!$G$5:$G$154,"&lt;="&amp;AL$4+6,'Planning_zones'!$H$5:$H$154,"&gt;="&amp;AL$4),0))</f>
        <v/>
      </c>
      <c r="AM57" s="13">
        <f>IF(OR($A57="",AM$4=""),"",IFERROR(COUNTIFS('Planning_zones'!$B$5:$B$154,$A57,'Planning_zones'!$K$5:$K$154,"&lt;&gt;Annulé",'Planning_zones'!$G$5:$G$154,"&lt;="&amp;AM$4+6,'Planning_zones'!$H$5:$H$154,"&gt;="&amp;AM$4),0))</f>
        <v/>
      </c>
      <c r="AN57" s="13">
        <f>IF(OR($A57="",AN$4=""),"",IFERROR(COUNTIFS('Planning_zones'!$B$5:$B$154,$A57,'Planning_zones'!$K$5:$K$154,"&lt;&gt;Annulé",'Planning_zones'!$G$5:$G$154,"&lt;="&amp;AN$4+6,'Planning_zones'!$H$5:$H$154,"&gt;="&amp;AN$4),0))</f>
        <v/>
      </c>
      <c r="AO57" s="13">
        <f>IF(OR($A57="",AO$4=""),"",IFERROR(COUNTIFS('Planning_zones'!$B$5:$B$154,$A57,'Planning_zones'!$K$5:$K$154,"&lt;&gt;Annulé",'Planning_zones'!$G$5:$G$154,"&lt;="&amp;AO$4+6,'Planning_zones'!$H$5:$H$154,"&gt;="&amp;AO$4),0))</f>
        <v/>
      </c>
      <c r="AP57" s="13">
        <f>IF(OR($A57="",AP$4=""),"",IFERROR(COUNTIFS('Planning_zones'!$B$5:$B$154,$A57,'Planning_zones'!$K$5:$K$154,"&lt;&gt;Annulé",'Planning_zones'!$G$5:$G$154,"&lt;="&amp;AP$4+6,'Planning_zones'!$H$5:$H$154,"&gt;="&amp;AP$4),0))</f>
        <v/>
      </c>
      <c r="AQ57" s="13">
        <f>IF(OR($A57="",AQ$4=""),"",IFERROR(COUNTIFS('Planning_zones'!$B$5:$B$154,$A57,'Planning_zones'!$K$5:$K$154,"&lt;&gt;Annulé",'Planning_zones'!$G$5:$G$154,"&lt;="&amp;AQ$4+6,'Planning_zones'!$H$5:$H$154,"&gt;="&amp;AQ$4),0))</f>
        <v/>
      </c>
      <c r="AR57" s="13">
        <f>IF(OR($A57="",AR$4=""),"",IFERROR(COUNTIFS('Planning_zones'!$B$5:$B$154,$A57,'Planning_zones'!$K$5:$K$154,"&lt;&gt;Annulé",'Planning_zones'!$G$5:$G$154,"&lt;="&amp;AR$4+6,'Planning_zones'!$H$5:$H$154,"&gt;="&amp;AR$4),0))</f>
        <v/>
      </c>
      <c r="AS57" s="13">
        <f>IF(OR($A57="",AS$4=""),"",IFERROR(COUNTIFS('Planning_zones'!$B$5:$B$154,$A57,'Planning_zones'!$K$5:$K$154,"&lt;&gt;Annulé",'Planning_zones'!$G$5:$G$154,"&lt;="&amp;AS$4+6,'Planning_zones'!$H$5:$H$154,"&gt;="&amp;AS$4),0))</f>
        <v/>
      </c>
      <c r="AT57" s="13">
        <f>IF(OR($A57="",AT$4=""),"",IFERROR(COUNTIFS('Planning_zones'!$B$5:$B$154,$A57,'Planning_zones'!$K$5:$K$154,"&lt;&gt;Annulé",'Planning_zones'!$G$5:$G$154,"&lt;="&amp;AT$4+6,'Planning_zones'!$H$5:$H$154,"&gt;="&amp;AT$4),0))</f>
        <v/>
      </c>
      <c r="AU57" s="13">
        <f>IF(OR($A57="",AU$4=""),"",IFERROR(COUNTIFS('Planning_zones'!$B$5:$B$154,$A57,'Planning_zones'!$K$5:$K$154,"&lt;&gt;Annulé",'Planning_zones'!$G$5:$G$154,"&lt;="&amp;AU$4+6,'Planning_zones'!$H$5:$H$154,"&gt;="&amp;AU$4),0))</f>
        <v/>
      </c>
      <c r="AV57" s="13">
        <f>IF(OR($A57="",AV$4=""),"",IFERROR(COUNTIFS('Planning_zones'!$B$5:$B$154,$A57,'Planning_zones'!$K$5:$K$154,"&lt;&gt;Annulé",'Planning_zones'!$G$5:$G$154,"&lt;="&amp;AV$4+6,'Planning_zones'!$H$5:$H$154,"&gt;="&amp;AV$4),0))</f>
        <v/>
      </c>
      <c r="AW57" s="13">
        <f>IF(OR($A57="",AW$4=""),"",IFERROR(COUNTIFS('Planning_zones'!$B$5:$B$154,$A57,'Planning_zones'!$K$5:$K$154,"&lt;&gt;Annulé",'Planning_zones'!$G$5:$G$154,"&lt;="&amp;AW$4+6,'Planning_zones'!$H$5:$H$154,"&gt;="&amp;AW$4),0))</f>
        <v/>
      </c>
      <c r="AX57" s="13">
        <f>IF(OR($A57="",AX$4=""),"",IFERROR(COUNTIFS('Planning_zones'!$B$5:$B$154,$A57,'Planning_zones'!$K$5:$K$154,"&lt;&gt;Annulé",'Planning_zones'!$G$5:$G$154,"&lt;="&amp;AX$4+6,'Planning_zones'!$H$5:$H$154,"&gt;="&amp;AX$4),0))</f>
        <v/>
      </c>
      <c r="AY57" s="13">
        <f>IF(OR($A57="",AY$4=""),"",IFERROR(COUNTIFS('Planning_zones'!$B$5:$B$154,$A57,'Planning_zones'!$K$5:$K$154,"&lt;&gt;Annulé",'Planning_zones'!$G$5:$G$154,"&lt;="&amp;AY$4+6,'Planning_zones'!$H$5:$H$154,"&gt;="&amp;AY$4),0))</f>
        <v/>
      </c>
      <c r="AZ57" s="13">
        <f>IF(OR($A57="",AZ$4=""),"",IFERROR(COUNTIFS('Planning_zones'!$B$5:$B$154,$A57,'Planning_zones'!$K$5:$K$154,"&lt;&gt;Annulé",'Planning_zones'!$G$5:$G$154,"&lt;="&amp;AZ$4+6,'Planning_zones'!$H$5:$H$154,"&gt;="&amp;AZ$4),0))</f>
        <v/>
      </c>
      <c r="BA57" s="13">
        <f>IF(OR($A57="",BA$4=""),"",IFERROR(COUNTIFS('Planning_zones'!$B$5:$B$154,$A57,'Planning_zones'!$K$5:$K$154,"&lt;&gt;Annulé",'Planning_zones'!$G$5:$G$154,"&lt;="&amp;BA$4+6,'Planning_zones'!$H$5:$H$154,"&gt;="&amp;BA$4),0))</f>
        <v/>
      </c>
    </row>
    <row r="58" ht="21" customHeight="1">
      <c r="A58" s="28">
        <f>IFERROR(INDEX('Paramètres'!$A$8:$A$107,MATCH(SMALL('Paramètres'!$C$8:$C$107,54),'Paramètres'!$C$8:$C$107,0)),"")</f>
        <v/>
      </c>
      <c r="B58" s="13">
        <f>IF(OR($A58="",B$4=""),"",IFERROR(COUNTIFS('Planning_zones'!$B$5:$B$154,$A58,'Planning_zones'!$K$5:$K$154,"&lt;&gt;Annulé",'Planning_zones'!$G$5:$G$154,"&lt;="&amp;B$4+6,'Planning_zones'!$H$5:$H$154,"&gt;="&amp;B$4),0))</f>
        <v/>
      </c>
      <c r="C58" s="13">
        <f>IF(OR($A58="",C$4=""),"",IFERROR(COUNTIFS('Planning_zones'!$B$5:$B$154,$A58,'Planning_zones'!$K$5:$K$154,"&lt;&gt;Annulé",'Planning_zones'!$G$5:$G$154,"&lt;="&amp;C$4+6,'Planning_zones'!$H$5:$H$154,"&gt;="&amp;C$4),0))</f>
        <v/>
      </c>
      <c r="D58" s="13">
        <f>IF(OR($A58="",D$4=""),"",IFERROR(COUNTIFS('Planning_zones'!$B$5:$B$154,$A58,'Planning_zones'!$K$5:$K$154,"&lt;&gt;Annulé",'Planning_zones'!$G$5:$G$154,"&lt;="&amp;D$4+6,'Planning_zones'!$H$5:$H$154,"&gt;="&amp;D$4),0))</f>
        <v/>
      </c>
      <c r="E58" s="13">
        <f>IF(OR($A58="",E$4=""),"",IFERROR(COUNTIFS('Planning_zones'!$B$5:$B$154,$A58,'Planning_zones'!$K$5:$K$154,"&lt;&gt;Annulé",'Planning_zones'!$G$5:$G$154,"&lt;="&amp;E$4+6,'Planning_zones'!$H$5:$H$154,"&gt;="&amp;E$4),0))</f>
        <v/>
      </c>
      <c r="F58" s="13">
        <f>IF(OR($A58="",F$4=""),"",IFERROR(COUNTIFS('Planning_zones'!$B$5:$B$154,$A58,'Planning_zones'!$K$5:$K$154,"&lt;&gt;Annulé",'Planning_zones'!$G$5:$G$154,"&lt;="&amp;F$4+6,'Planning_zones'!$H$5:$H$154,"&gt;="&amp;F$4),0))</f>
        <v/>
      </c>
      <c r="G58" s="13">
        <f>IF(OR($A58="",G$4=""),"",IFERROR(COUNTIFS('Planning_zones'!$B$5:$B$154,$A58,'Planning_zones'!$K$5:$K$154,"&lt;&gt;Annulé",'Planning_zones'!$G$5:$G$154,"&lt;="&amp;G$4+6,'Planning_zones'!$H$5:$H$154,"&gt;="&amp;G$4),0))</f>
        <v/>
      </c>
      <c r="H58" s="13">
        <f>IF(OR($A58="",H$4=""),"",IFERROR(COUNTIFS('Planning_zones'!$B$5:$B$154,$A58,'Planning_zones'!$K$5:$K$154,"&lt;&gt;Annulé",'Planning_zones'!$G$5:$G$154,"&lt;="&amp;H$4+6,'Planning_zones'!$H$5:$H$154,"&gt;="&amp;H$4),0))</f>
        <v/>
      </c>
      <c r="I58" s="13">
        <f>IF(OR($A58="",I$4=""),"",IFERROR(COUNTIFS('Planning_zones'!$B$5:$B$154,$A58,'Planning_zones'!$K$5:$K$154,"&lt;&gt;Annulé",'Planning_zones'!$G$5:$G$154,"&lt;="&amp;I$4+6,'Planning_zones'!$H$5:$H$154,"&gt;="&amp;I$4),0))</f>
        <v/>
      </c>
      <c r="J58" s="13">
        <f>IF(OR($A58="",J$4=""),"",IFERROR(COUNTIFS('Planning_zones'!$B$5:$B$154,$A58,'Planning_zones'!$K$5:$K$154,"&lt;&gt;Annulé",'Planning_zones'!$G$5:$G$154,"&lt;="&amp;J$4+6,'Planning_zones'!$H$5:$H$154,"&gt;="&amp;J$4),0))</f>
        <v/>
      </c>
      <c r="K58" s="13">
        <f>IF(OR($A58="",K$4=""),"",IFERROR(COUNTIFS('Planning_zones'!$B$5:$B$154,$A58,'Planning_zones'!$K$5:$K$154,"&lt;&gt;Annulé",'Planning_zones'!$G$5:$G$154,"&lt;="&amp;K$4+6,'Planning_zones'!$H$5:$H$154,"&gt;="&amp;K$4),0))</f>
        <v/>
      </c>
      <c r="L58" s="13">
        <f>IF(OR($A58="",L$4=""),"",IFERROR(COUNTIFS('Planning_zones'!$B$5:$B$154,$A58,'Planning_zones'!$K$5:$K$154,"&lt;&gt;Annulé",'Planning_zones'!$G$5:$G$154,"&lt;="&amp;L$4+6,'Planning_zones'!$H$5:$H$154,"&gt;="&amp;L$4),0))</f>
        <v/>
      </c>
      <c r="M58" s="13">
        <f>IF(OR($A58="",M$4=""),"",IFERROR(COUNTIFS('Planning_zones'!$B$5:$B$154,$A58,'Planning_zones'!$K$5:$K$154,"&lt;&gt;Annulé",'Planning_zones'!$G$5:$G$154,"&lt;="&amp;M$4+6,'Planning_zones'!$H$5:$H$154,"&gt;="&amp;M$4),0))</f>
        <v/>
      </c>
      <c r="N58" s="13">
        <f>IF(OR($A58="",N$4=""),"",IFERROR(COUNTIFS('Planning_zones'!$B$5:$B$154,$A58,'Planning_zones'!$K$5:$K$154,"&lt;&gt;Annulé",'Planning_zones'!$G$5:$G$154,"&lt;="&amp;N$4+6,'Planning_zones'!$H$5:$H$154,"&gt;="&amp;N$4),0))</f>
        <v/>
      </c>
      <c r="O58" s="13">
        <f>IF(OR($A58="",O$4=""),"",IFERROR(COUNTIFS('Planning_zones'!$B$5:$B$154,$A58,'Planning_zones'!$K$5:$K$154,"&lt;&gt;Annulé",'Planning_zones'!$G$5:$G$154,"&lt;="&amp;O$4+6,'Planning_zones'!$H$5:$H$154,"&gt;="&amp;O$4),0))</f>
        <v/>
      </c>
      <c r="P58" s="13">
        <f>IF(OR($A58="",P$4=""),"",IFERROR(COUNTIFS('Planning_zones'!$B$5:$B$154,$A58,'Planning_zones'!$K$5:$K$154,"&lt;&gt;Annulé",'Planning_zones'!$G$5:$G$154,"&lt;="&amp;P$4+6,'Planning_zones'!$H$5:$H$154,"&gt;="&amp;P$4),0))</f>
        <v/>
      </c>
      <c r="Q58" s="13">
        <f>IF(OR($A58="",Q$4=""),"",IFERROR(COUNTIFS('Planning_zones'!$B$5:$B$154,$A58,'Planning_zones'!$K$5:$K$154,"&lt;&gt;Annulé",'Planning_zones'!$G$5:$G$154,"&lt;="&amp;Q$4+6,'Planning_zones'!$H$5:$H$154,"&gt;="&amp;Q$4),0))</f>
        <v/>
      </c>
      <c r="R58" s="13">
        <f>IF(OR($A58="",R$4=""),"",IFERROR(COUNTIFS('Planning_zones'!$B$5:$B$154,$A58,'Planning_zones'!$K$5:$K$154,"&lt;&gt;Annulé",'Planning_zones'!$G$5:$G$154,"&lt;="&amp;R$4+6,'Planning_zones'!$H$5:$H$154,"&gt;="&amp;R$4),0))</f>
        <v/>
      </c>
      <c r="S58" s="13">
        <f>IF(OR($A58="",S$4=""),"",IFERROR(COUNTIFS('Planning_zones'!$B$5:$B$154,$A58,'Planning_zones'!$K$5:$K$154,"&lt;&gt;Annulé",'Planning_zones'!$G$5:$G$154,"&lt;="&amp;S$4+6,'Planning_zones'!$H$5:$H$154,"&gt;="&amp;S$4),0))</f>
        <v/>
      </c>
      <c r="T58" s="13">
        <f>IF(OR($A58="",T$4=""),"",IFERROR(COUNTIFS('Planning_zones'!$B$5:$B$154,$A58,'Planning_zones'!$K$5:$K$154,"&lt;&gt;Annulé",'Planning_zones'!$G$5:$G$154,"&lt;="&amp;T$4+6,'Planning_zones'!$H$5:$H$154,"&gt;="&amp;T$4),0))</f>
        <v/>
      </c>
      <c r="U58" s="13">
        <f>IF(OR($A58="",U$4=""),"",IFERROR(COUNTIFS('Planning_zones'!$B$5:$B$154,$A58,'Planning_zones'!$K$5:$K$154,"&lt;&gt;Annulé",'Planning_zones'!$G$5:$G$154,"&lt;="&amp;U$4+6,'Planning_zones'!$H$5:$H$154,"&gt;="&amp;U$4),0))</f>
        <v/>
      </c>
      <c r="V58" s="13">
        <f>IF(OR($A58="",V$4=""),"",IFERROR(COUNTIFS('Planning_zones'!$B$5:$B$154,$A58,'Planning_zones'!$K$5:$K$154,"&lt;&gt;Annulé",'Planning_zones'!$G$5:$G$154,"&lt;="&amp;V$4+6,'Planning_zones'!$H$5:$H$154,"&gt;="&amp;V$4),0))</f>
        <v/>
      </c>
      <c r="W58" s="13">
        <f>IF(OR($A58="",W$4=""),"",IFERROR(COUNTIFS('Planning_zones'!$B$5:$B$154,$A58,'Planning_zones'!$K$5:$K$154,"&lt;&gt;Annulé",'Planning_zones'!$G$5:$G$154,"&lt;="&amp;W$4+6,'Planning_zones'!$H$5:$H$154,"&gt;="&amp;W$4),0))</f>
        <v/>
      </c>
      <c r="X58" s="13">
        <f>IF(OR($A58="",X$4=""),"",IFERROR(COUNTIFS('Planning_zones'!$B$5:$B$154,$A58,'Planning_zones'!$K$5:$K$154,"&lt;&gt;Annulé",'Planning_zones'!$G$5:$G$154,"&lt;="&amp;X$4+6,'Planning_zones'!$H$5:$H$154,"&gt;="&amp;X$4),0))</f>
        <v/>
      </c>
      <c r="Y58" s="13">
        <f>IF(OR($A58="",Y$4=""),"",IFERROR(COUNTIFS('Planning_zones'!$B$5:$B$154,$A58,'Planning_zones'!$K$5:$K$154,"&lt;&gt;Annulé",'Planning_zones'!$G$5:$G$154,"&lt;="&amp;Y$4+6,'Planning_zones'!$H$5:$H$154,"&gt;="&amp;Y$4),0))</f>
        <v/>
      </c>
      <c r="Z58" s="13">
        <f>IF(OR($A58="",Z$4=""),"",IFERROR(COUNTIFS('Planning_zones'!$B$5:$B$154,$A58,'Planning_zones'!$K$5:$K$154,"&lt;&gt;Annulé",'Planning_zones'!$G$5:$G$154,"&lt;="&amp;Z$4+6,'Planning_zones'!$H$5:$H$154,"&gt;="&amp;Z$4),0))</f>
        <v/>
      </c>
      <c r="AA58" s="13">
        <f>IF(OR($A58="",AA$4=""),"",IFERROR(COUNTIFS('Planning_zones'!$B$5:$B$154,$A58,'Planning_zones'!$K$5:$K$154,"&lt;&gt;Annulé",'Planning_zones'!$G$5:$G$154,"&lt;="&amp;AA$4+6,'Planning_zones'!$H$5:$H$154,"&gt;="&amp;AA$4),0))</f>
        <v/>
      </c>
      <c r="AB58" s="13">
        <f>IF(OR($A58="",AB$4=""),"",IFERROR(COUNTIFS('Planning_zones'!$B$5:$B$154,$A58,'Planning_zones'!$K$5:$K$154,"&lt;&gt;Annulé",'Planning_zones'!$G$5:$G$154,"&lt;="&amp;AB$4+6,'Planning_zones'!$H$5:$H$154,"&gt;="&amp;AB$4),0))</f>
        <v/>
      </c>
      <c r="AC58" s="13">
        <f>IF(OR($A58="",AC$4=""),"",IFERROR(COUNTIFS('Planning_zones'!$B$5:$B$154,$A58,'Planning_zones'!$K$5:$K$154,"&lt;&gt;Annulé",'Planning_zones'!$G$5:$G$154,"&lt;="&amp;AC$4+6,'Planning_zones'!$H$5:$H$154,"&gt;="&amp;AC$4),0))</f>
        <v/>
      </c>
      <c r="AD58" s="13">
        <f>IF(OR($A58="",AD$4=""),"",IFERROR(COUNTIFS('Planning_zones'!$B$5:$B$154,$A58,'Planning_zones'!$K$5:$K$154,"&lt;&gt;Annulé",'Planning_zones'!$G$5:$G$154,"&lt;="&amp;AD$4+6,'Planning_zones'!$H$5:$H$154,"&gt;="&amp;AD$4),0))</f>
        <v/>
      </c>
      <c r="AE58" s="13">
        <f>IF(OR($A58="",AE$4=""),"",IFERROR(COUNTIFS('Planning_zones'!$B$5:$B$154,$A58,'Planning_zones'!$K$5:$K$154,"&lt;&gt;Annulé",'Planning_zones'!$G$5:$G$154,"&lt;="&amp;AE$4+6,'Planning_zones'!$H$5:$H$154,"&gt;="&amp;AE$4),0))</f>
        <v/>
      </c>
      <c r="AF58" s="13">
        <f>IF(OR($A58="",AF$4=""),"",IFERROR(COUNTIFS('Planning_zones'!$B$5:$B$154,$A58,'Planning_zones'!$K$5:$K$154,"&lt;&gt;Annulé",'Planning_zones'!$G$5:$G$154,"&lt;="&amp;AF$4+6,'Planning_zones'!$H$5:$H$154,"&gt;="&amp;AF$4),0))</f>
        <v/>
      </c>
      <c r="AG58" s="13">
        <f>IF(OR($A58="",AG$4=""),"",IFERROR(COUNTIFS('Planning_zones'!$B$5:$B$154,$A58,'Planning_zones'!$K$5:$K$154,"&lt;&gt;Annulé",'Planning_zones'!$G$5:$G$154,"&lt;="&amp;AG$4+6,'Planning_zones'!$H$5:$H$154,"&gt;="&amp;AG$4),0))</f>
        <v/>
      </c>
      <c r="AH58" s="13">
        <f>IF(OR($A58="",AH$4=""),"",IFERROR(COUNTIFS('Planning_zones'!$B$5:$B$154,$A58,'Planning_zones'!$K$5:$K$154,"&lt;&gt;Annulé",'Planning_zones'!$G$5:$G$154,"&lt;="&amp;AH$4+6,'Planning_zones'!$H$5:$H$154,"&gt;="&amp;AH$4),0))</f>
        <v/>
      </c>
      <c r="AI58" s="13">
        <f>IF(OR($A58="",AI$4=""),"",IFERROR(COUNTIFS('Planning_zones'!$B$5:$B$154,$A58,'Planning_zones'!$K$5:$K$154,"&lt;&gt;Annulé",'Planning_zones'!$G$5:$G$154,"&lt;="&amp;AI$4+6,'Planning_zones'!$H$5:$H$154,"&gt;="&amp;AI$4),0))</f>
        <v/>
      </c>
      <c r="AJ58" s="13">
        <f>IF(OR($A58="",AJ$4=""),"",IFERROR(COUNTIFS('Planning_zones'!$B$5:$B$154,$A58,'Planning_zones'!$K$5:$K$154,"&lt;&gt;Annulé",'Planning_zones'!$G$5:$G$154,"&lt;="&amp;AJ$4+6,'Planning_zones'!$H$5:$H$154,"&gt;="&amp;AJ$4),0))</f>
        <v/>
      </c>
      <c r="AK58" s="13">
        <f>IF(OR($A58="",AK$4=""),"",IFERROR(COUNTIFS('Planning_zones'!$B$5:$B$154,$A58,'Planning_zones'!$K$5:$K$154,"&lt;&gt;Annulé",'Planning_zones'!$G$5:$G$154,"&lt;="&amp;AK$4+6,'Planning_zones'!$H$5:$H$154,"&gt;="&amp;AK$4),0))</f>
        <v/>
      </c>
      <c r="AL58" s="13">
        <f>IF(OR($A58="",AL$4=""),"",IFERROR(COUNTIFS('Planning_zones'!$B$5:$B$154,$A58,'Planning_zones'!$K$5:$K$154,"&lt;&gt;Annulé",'Planning_zones'!$G$5:$G$154,"&lt;="&amp;AL$4+6,'Planning_zones'!$H$5:$H$154,"&gt;="&amp;AL$4),0))</f>
        <v/>
      </c>
      <c r="AM58" s="13">
        <f>IF(OR($A58="",AM$4=""),"",IFERROR(COUNTIFS('Planning_zones'!$B$5:$B$154,$A58,'Planning_zones'!$K$5:$K$154,"&lt;&gt;Annulé",'Planning_zones'!$G$5:$G$154,"&lt;="&amp;AM$4+6,'Planning_zones'!$H$5:$H$154,"&gt;="&amp;AM$4),0))</f>
        <v/>
      </c>
      <c r="AN58" s="13">
        <f>IF(OR($A58="",AN$4=""),"",IFERROR(COUNTIFS('Planning_zones'!$B$5:$B$154,$A58,'Planning_zones'!$K$5:$K$154,"&lt;&gt;Annulé",'Planning_zones'!$G$5:$G$154,"&lt;="&amp;AN$4+6,'Planning_zones'!$H$5:$H$154,"&gt;="&amp;AN$4),0))</f>
        <v/>
      </c>
      <c r="AO58" s="13">
        <f>IF(OR($A58="",AO$4=""),"",IFERROR(COUNTIFS('Planning_zones'!$B$5:$B$154,$A58,'Planning_zones'!$K$5:$K$154,"&lt;&gt;Annulé",'Planning_zones'!$G$5:$G$154,"&lt;="&amp;AO$4+6,'Planning_zones'!$H$5:$H$154,"&gt;="&amp;AO$4),0))</f>
        <v/>
      </c>
      <c r="AP58" s="13">
        <f>IF(OR($A58="",AP$4=""),"",IFERROR(COUNTIFS('Planning_zones'!$B$5:$B$154,$A58,'Planning_zones'!$K$5:$K$154,"&lt;&gt;Annulé",'Planning_zones'!$G$5:$G$154,"&lt;="&amp;AP$4+6,'Planning_zones'!$H$5:$H$154,"&gt;="&amp;AP$4),0))</f>
        <v/>
      </c>
      <c r="AQ58" s="13">
        <f>IF(OR($A58="",AQ$4=""),"",IFERROR(COUNTIFS('Planning_zones'!$B$5:$B$154,$A58,'Planning_zones'!$K$5:$K$154,"&lt;&gt;Annulé",'Planning_zones'!$G$5:$G$154,"&lt;="&amp;AQ$4+6,'Planning_zones'!$H$5:$H$154,"&gt;="&amp;AQ$4),0))</f>
        <v/>
      </c>
      <c r="AR58" s="13">
        <f>IF(OR($A58="",AR$4=""),"",IFERROR(COUNTIFS('Planning_zones'!$B$5:$B$154,$A58,'Planning_zones'!$K$5:$K$154,"&lt;&gt;Annulé",'Planning_zones'!$G$5:$G$154,"&lt;="&amp;AR$4+6,'Planning_zones'!$H$5:$H$154,"&gt;="&amp;AR$4),0))</f>
        <v/>
      </c>
      <c r="AS58" s="13">
        <f>IF(OR($A58="",AS$4=""),"",IFERROR(COUNTIFS('Planning_zones'!$B$5:$B$154,$A58,'Planning_zones'!$K$5:$K$154,"&lt;&gt;Annulé",'Planning_zones'!$G$5:$G$154,"&lt;="&amp;AS$4+6,'Planning_zones'!$H$5:$H$154,"&gt;="&amp;AS$4),0))</f>
        <v/>
      </c>
      <c r="AT58" s="13">
        <f>IF(OR($A58="",AT$4=""),"",IFERROR(COUNTIFS('Planning_zones'!$B$5:$B$154,$A58,'Planning_zones'!$K$5:$K$154,"&lt;&gt;Annulé",'Planning_zones'!$G$5:$G$154,"&lt;="&amp;AT$4+6,'Planning_zones'!$H$5:$H$154,"&gt;="&amp;AT$4),0))</f>
        <v/>
      </c>
      <c r="AU58" s="13">
        <f>IF(OR($A58="",AU$4=""),"",IFERROR(COUNTIFS('Planning_zones'!$B$5:$B$154,$A58,'Planning_zones'!$K$5:$K$154,"&lt;&gt;Annulé",'Planning_zones'!$G$5:$G$154,"&lt;="&amp;AU$4+6,'Planning_zones'!$H$5:$H$154,"&gt;="&amp;AU$4),0))</f>
        <v/>
      </c>
      <c r="AV58" s="13">
        <f>IF(OR($A58="",AV$4=""),"",IFERROR(COUNTIFS('Planning_zones'!$B$5:$B$154,$A58,'Planning_zones'!$K$5:$K$154,"&lt;&gt;Annulé",'Planning_zones'!$G$5:$G$154,"&lt;="&amp;AV$4+6,'Planning_zones'!$H$5:$H$154,"&gt;="&amp;AV$4),0))</f>
        <v/>
      </c>
      <c r="AW58" s="13">
        <f>IF(OR($A58="",AW$4=""),"",IFERROR(COUNTIFS('Planning_zones'!$B$5:$B$154,$A58,'Planning_zones'!$K$5:$K$154,"&lt;&gt;Annulé",'Planning_zones'!$G$5:$G$154,"&lt;="&amp;AW$4+6,'Planning_zones'!$H$5:$H$154,"&gt;="&amp;AW$4),0))</f>
        <v/>
      </c>
      <c r="AX58" s="13">
        <f>IF(OR($A58="",AX$4=""),"",IFERROR(COUNTIFS('Planning_zones'!$B$5:$B$154,$A58,'Planning_zones'!$K$5:$K$154,"&lt;&gt;Annulé",'Planning_zones'!$G$5:$G$154,"&lt;="&amp;AX$4+6,'Planning_zones'!$H$5:$H$154,"&gt;="&amp;AX$4),0))</f>
        <v/>
      </c>
      <c r="AY58" s="13">
        <f>IF(OR($A58="",AY$4=""),"",IFERROR(COUNTIFS('Planning_zones'!$B$5:$B$154,$A58,'Planning_zones'!$K$5:$K$154,"&lt;&gt;Annulé",'Planning_zones'!$G$5:$G$154,"&lt;="&amp;AY$4+6,'Planning_zones'!$H$5:$H$154,"&gt;="&amp;AY$4),0))</f>
        <v/>
      </c>
      <c r="AZ58" s="13">
        <f>IF(OR($A58="",AZ$4=""),"",IFERROR(COUNTIFS('Planning_zones'!$B$5:$B$154,$A58,'Planning_zones'!$K$5:$K$154,"&lt;&gt;Annulé",'Planning_zones'!$G$5:$G$154,"&lt;="&amp;AZ$4+6,'Planning_zones'!$H$5:$H$154,"&gt;="&amp;AZ$4),0))</f>
        <v/>
      </c>
      <c r="BA58" s="13">
        <f>IF(OR($A58="",BA$4=""),"",IFERROR(COUNTIFS('Planning_zones'!$B$5:$B$154,$A58,'Planning_zones'!$K$5:$K$154,"&lt;&gt;Annulé",'Planning_zones'!$G$5:$G$154,"&lt;="&amp;BA$4+6,'Planning_zones'!$H$5:$H$154,"&gt;="&amp;BA$4),0))</f>
        <v/>
      </c>
    </row>
    <row r="59" ht="21" customHeight="1">
      <c r="A59" s="27">
        <f>IFERROR(INDEX('Paramètres'!$A$8:$A$107,MATCH(SMALL('Paramètres'!$C$8:$C$107,55),'Paramètres'!$C$8:$C$107,0)),"")</f>
        <v/>
      </c>
      <c r="B59" s="13">
        <f>IF(OR($A59="",B$4=""),"",IFERROR(COUNTIFS('Planning_zones'!$B$5:$B$154,$A59,'Planning_zones'!$K$5:$K$154,"&lt;&gt;Annulé",'Planning_zones'!$G$5:$G$154,"&lt;="&amp;B$4+6,'Planning_zones'!$H$5:$H$154,"&gt;="&amp;B$4),0))</f>
        <v/>
      </c>
      <c r="C59" s="13">
        <f>IF(OR($A59="",C$4=""),"",IFERROR(COUNTIFS('Planning_zones'!$B$5:$B$154,$A59,'Planning_zones'!$K$5:$K$154,"&lt;&gt;Annulé",'Planning_zones'!$G$5:$G$154,"&lt;="&amp;C$4+6,'Planning_zones'!$H$5:$H$154,"&gt;="&amp;C$4),0))</f>
        <v/>
      </c>
      <c r="D59" s="13">
        <f>IF(OR($A59="",D$4=""),"",IFERROR(COUNTIFS('Planning_zones'!$B$5:$B$154,$A59,'Planning_zones'!$K$5:$K$154,"&lt;&gt;Annulé",'Planning_zones'!$G$5:$G$154,"&lt;="&amp;D$4+6,'Planning_zones'!$H$5:$H$154,"&gt;="&amp;D$4),0))</f>
        <v/>
      </c>
      <c r="E59" s="13">
        <f>IF(OR($A59="",E$4=""),"",IFERROR(COUNTIFS('Planning_zones'!$B$5:$B$154,$A59,'Planning_zones'!$K$5:$K$154,"&lt;&gt;Annulé",'Planning_zones'!$G$5:$G$154,"&lt;="&amp;E$4+6,'Planning_zones'!$H$5:$H$154,"&gt;="&amp;E$4),0))</f>
        <v/>
      </c>
      <c r="F59" s="13">
        <f>IF(OR($A59="",F$4=""),"",IFERROR(COUNTIFS('Planning_zones'!$B$5:$B$154,$A59,'Planning_zones'!$K$5:$K$154,"&lt;&gt;Annulé",'Planning_zones'!$G$5:$G$154,"&lt;="&amp;F$4+6,'Planning_zones'!$H$5:$H$154,"&gt;="&amp;F$4),0))</f>
        <v/>
      </c>
      <c r="G59" s="13">
        <f>IF(OR($A59="",G$4=""),"",IFERROR(COUNTIFS('Planning_zones'!$B$5:$B$154,$A59,'Planning_zones'!$K$5:$K$154,"&lt;&gt;Annulé",'Planning_zones'!$G$5:$G$154,"&lt;="&amp;G$4+6,'Planning_zones'!$H$5:$H$154,"&gt;="&amp;G$4),0))</f>
        <v/>
      </c>
      <c r="H59" s="13">
        <f>IF(OR($A59="",H$4=""),"",IFERROR(COUNTIFS('Planning_zones'!$B$5:$B$154,$A59,'Planning_zones'!$K$5:$K$154,"&lt;&gt;Annulé",'Planning_zones'!$G$5:$G$154,"&lt;="&amp;H$4+6,'Planning_zones'!$H$5:$H$154,"&gt;="&amp;H$4),0))</f>
        <v/>
      </c>
      <c r="I59" s="13">
        <f>IF(OR($A59="",I$4=""),"",IFERROR(COUNTIFS('Planning_zones'!$B$5:$B$154,$A59,'Planning_zones'!$K$5:$K$154,"&lt;&gt;Annulé",'Planning_zones'!$G$5:$G$154,"&lt;="&amp;I$4+6,'Planning_zones'!$H$5:$H$154,"&gt;="&amp;I$4),0))</f>
        <v/>
      </c>
      <c r="J59" s="13">
        <f>IF(OR($A59="",J$4=""),"",IFERROR(COUNTIFS('Planning_zones'!$B$5:$B$154,$A59,'Planning_zones'!$K$5:$K$154,"&lt;&gt;Annulé",'Planning_zones'!$G$5:$G$154,"&lt;="&amp;J$4+6,'Planning_zones'!$H$5:$H$154,"&gt;="&amp;J$4),0))</f>
        <v/>
      </c>
      <c r="K59" s="13">
        <f>IF(OR($A59="",K$4=""),"",IFERROR(COUNTIFS('Planning_zones'!$B$5:$B$154,$A59,'Planning_zones'!$K$5:$K$154,"&lt;&gt;Annulé",'Planning_zones'!$G$5:$G$154,"&lt;="&amp;K$4+6,'Planning_zones'!$H$5:$H$154,"&gt;="&amp;K$4),0))</f>
        <v/>
      </c>
      <c r="L59" s="13">
        <f>IF(OR($A59="",L$4=""),"",IFERROR(COUNTIFS('Planning_zones'!$B$5:$B$154,$A59,'Planning_zones'!$K$5:$K$154,"&lt;&gt;Annulé",'Planning_zones'!$G$5:$G$154,"&lt;="&amp;L$4+6,'Planning_zones'!$H$5:$H$154,"&gt;="&amp;L$4),0))</f>
        <v/>
      </c>
      <c r="M59" s="13">
        <f>IF(OR($A59="",M$4=""),"",IFERROR(COUNTIFS('Planning_zones'!$B$5:$B$154,$A59,'Planning_zones'!$K$5:$K$154,"&lt;&gt;Annulé",'Planning_zones'!$G$5:$G$154,"&lt;="&amp;M$4+6,'Planning_zones'!$H$5:$H$154,"&gt;="&amp;M$4),0))</f>
        <v/>
      </c>
      <c r="N59" s="13">
        <f>IF(OR($A59="",N$4=""),"",IFERROR(COUNTIFS('Planning_zones'!$B$5:$B$154,$A59,'Planning_zones'!$K$5:$K$154,"&lt;&gt;Annulé",'Planning_zones'!$G$5:$G$154,"&lt;="&amp;N$4+6,'Planning_zones'!$H$5:$H$154,"&gt;="&amp;N$4),0))</f>
        <v/>
      </c>
      <c r="O59" s="13">
        <f>IF(OR($A59="",O$4=""),"",IFERROR(COUNTIFS('Planning_zones'!$B$5:$B$154,$A59,'Planning_zones'!$K$5:$K$154,"&lt;&gt;Annulé",'Planning_zones'!$G$5:$G$154,"&lt;="&amp;O$4+6,'Planning_zones'!$H$5:$H$154,"&gt;="&amp;O$4),0))</f>
        <v/>
      </c>
      <c r="P59" s="13">
        <f>IF(OR($A59="",P$4=""),"",IFERROR(COUNTIFS('Planning_zones'!$B$5:$B$154,$A59,'Planning_zones'!$K$5:$K$154,"&lt;&gt;Annulé",'Planning_zones'!$G$5:$G$154,"&lt;="&amp;P$4+6,'Planning_zones'!$H$5:$H$154,"&gt;="&amp;P$4),0))</f>
        <v/>
      </c>
      <c r="Q59" s="13">
        <f>IF(OR($A59="",Q$4=""),"",IFERROR(COUNTIFS('Planning_zones'!$B$5:$B$154,$A59,'Planning_zones'!$K$5:$K$154,"&lt;&gt;Annulé",'Planning_zones'!$G$5:$G$154,"&lt;="&amp;Q$4+6,'Planning_zones'!$H$5:$H$154,"&gt;="&amp;Q$4),0))</f>
        <v/>
      </c>
      <c r="R59" s="13">
        <f>IF(OR($A59="",R$4=""),"",IFERROR(COUNTIFS('Planning_zones'!$B$5:$B$154,$A59,'Planning_zones'!$K$5:$K$154,"&lt;&gt;Annulé",'Planning_zones'!$G$5:$G$154,"&lt;="&amp;R$4+6,'Planning_zones'!$H$5:$H$154,"&gt;="&amp;R$4),0))</f>
        <v/>
      </c>
      <c r="S59" s="13">
        <f>IF(OR($A59="",S$4=""),"",IFERROR(COUNTIFS('Planning_zones'!$B$5:$B$154,$A59,'Planning_zones'!$K$5:$K$154,"&lt;&gt;Annulé",'Planning_zones'!$G$5:$G$154,"&lt;="&amp;S$4+6,'Planning_zones'!$H$5:$H$154,"&gt;="&amp;S$4),0))</f>
        <v/>
      </c>
      <c r="T59" s="13">
        <f>IF(OR($A59="",T$4=""),"",IFERROR(COUNTIFS('Planning_zones'!$B$5:$B$154,$A59,'Planning_zones'!$K$5:$K$154,"&lt;&gt;Annulé",'Planning_zones'!$G$5:$G$154,"&lt;="&amp;T$4+6,'Planning_zones'!$H$5:$H$154,"&gt;="&amp;T$4),0))</f>
        <v/>
      </c>
      <c r="U59" s="13">
        <f>IF(OR($A59="",U$4=""),"",IFERROR(COUNTIFS('Planning_zones'!$B$5:$B$154,$A59,'Planning_zones'!$K$5:$K$154,"&lt;&gt;Annulé",'Planning_zones'!$G$5:$G$154,"&lt;="&amp;U$4+6,'Planning_zones'!$H$5:$H$154,"&gt;="&amp;U$4),0))</f>
        <v/>
      </c>
      <c r="V59" s="13">
        <f>IF(OR($A59="",V$4=""),"",IFERROR(COUNTIFS('Planning_zones'!$B$5:$B$154,$A59,'Planning_zones'!$K$5:$K$154,"&lt;&gt;Annulé",'Planning_zones'!$G$5:$G$154,"&lt;="&amp;V$4+6,'Planning_zones'!$H$5:$H$154,"&gt;="&amp;V$4),0))</f>
        <v/>
      </c>
      <c r="W59" s="13">
        <f>IF(OR($A59="",W$4=""),"",IFERROR(COUNTIFS('Planning_zones'!$B$5:$B$154,$A59,'Planning_zones'!$K$5:$K$154,"&lt;&gt;Annulé",'Planning_zones'!$G$5:$G$154,"&lt;="&amp;W$4+6,'Planning_zones'!$H$5:$H$154,"&gt;="&amp;W$4),0))</f>
        <v/>
      </c>
      <c r="X59" s="13">
        <f>IF(OR($A59="",X$4=""),"",IFERROR(COUNTIFS('Planning_zones'!$B$5:$B$154,$A59,'Planning_zones'!$K$5:$K$154,"&lt;&gt;Annulé",'Planning_zones'!$G$5:$G$154,"&lt;="&amp;X$4+6,'Planning_zones'!$H$5:$H$154,"&gt;="&amp;X$4),0))</f>
        <v/>
      </c>
      <c r="Y59" s="13">
        <f>IF(OR($A59="",Y$4=""),"",IFERROR(COUNTIFS('Planning_zones'!$B$5:$B$154,$A59,'Planning_zones'!$K$5:$K$154,"&lt;&gt;Annulé",'Planning_zones'!$G$5:$G$154,"&lt;="&amp;Y$4+6,'Planning_zones'!$H$5:$H$154,"&gt;="&amp;Y$4),0))</f>
        <v/>
      </c>
      <c r="Z59" s="13">
        <f>IF(OR($A59="",Z$4=""),"",IFERROR(COUNTIFS('Planning_zones'!$B$5:$B$154,$A59,'Planning_zones'!$K$5:$K$154,"&lt;&gt;Annulé",'Planning_zones'!$G$5:$G$154,"&lt;="&amp;Z$4+6,'Planning_zones'!$H$5:$H$154,"&gt;="&amp;Z$4),0))</f>
        <v/>
      </c>
      <c r="AA59" s="13">
        <f>IF(OR($A59="",AA$4=""),"",IFERROR(COUNTIFS('Planning_zones'!$B$5:$B$154,$A59,'Planning_zones'!$K$5:$K$154,"&lt;&gt;Annulé",'Planning_zones'!$G$5:$G$154,"&lt;="&amp;AA$4+6,'Planning_zones'!$H$5:$H$154,"&gt;="&amp;AA$4),0))</f>
        <v/>
      </c>
      <c r="AB59" s="13">
        <f>IF(OR($A59="",AB$4=""),"",IFERROR(COUNTIFS('Planning_zones'!$B$5:$B$154,$A59,'Planning_zones'!$K$5:$K$154,"&lt;&gt;Annulé",'Planning_zones'!$G$5:$G$154,"&lt;="&amp;AB$4+6,'Planning_zones'!$H$5:$H$154,"&gt;="&amp;AB$4),0))</f>
        <v/>
      </c>
      <c r="AC59" s="13">
        <f>IF(OR($A59="",AC$4=""),"",IFERROR(COUNTIFS('Planning_zones'!$B$5:$B$154,$A59,'Planning_zones'!$K$5:$K$154,"&lt;&gt;Annulé",'Planning_zones'!$G$5:$G$154,"&lt;="&amp;AC$4+6,'Planning_zones'!$H$5:$H$154,"&gt;="&amp;AC$4),0))</f>
        <v/>
      </c>
      <c r="AD59" s="13">
        <f>IF(OR($A59="",AD$4=""),"",IFERROR(COUNTIFS('Planning_zones'!$B$5:$B$154,$A59,'Planning_zones'!$K$5:$K$154,"&lt;&gt;Annulé",'Planning_zones'!$G$5:$G$154,"&lt;="&amp;AD$4+6,'Planning_zones'!$H$5:$H$154,"&gt;="&amp;AD$4),0))</f>
        <v/>
      </c>
      <c r="AE59" s="13">
        <f>IF(OR($A59="",AE$4=""),"",IFERROR(COUNTIFS('Planning_zones'!$B$5:$B$154,$A59,'Planning_zones'!$K$5:$K$154,"&lt;&gt;Annulé",'Planning_zones'!$G$5:$G$154,"&lt;="&amp;AE$4+6,'Planning_zones'!$H$5:$H$154,"&gt;="&amp;AE$4),0))</f>
        <v/>
      </c>
      <c r="AF59" s="13">
        <f>IF(OR($A59="",AF$4=""),"",IFERROR(COUNTIFS('Planning_zones'!$B$5:$B$154,$A59,'Planning_zones'!$K$5:$K$154,"&lt;&gt;Annulé",'Planning_zones'!$G$5:$G$154,"&lt;="&amp;AF$4+6,'Planning_zones'!$H$5:$H$154,"&gt;="&amp;AF$4),0))</f>
        <v/>
      </c>
      <c r="AG59" s="13">
        <f>IF(OR($A59="",AG$4=""),"",IFERROR(COUNTIFS('Planning_zones'!$B$5:$B$154,$A59,'Planning_zones'!$K$5:$K$154,"&lt;&gt;Annulé",'Planning_zones'!$G$5:$G$154,"&lt;="&amp;AG$4+6,'Planning_zones'!$H$5:$H$154,"&gt;="&amp;AG$4),0))</f>
        <v/>
      </c>
      <c r="AH59" s="13">
        <f>IF(OR($A59="",AH$4=""),"",IFERROR(COUNTIFS('Planning_zones'!$B$5:$B$154,$A59,'Planning_zones'!$K$5:$K$154,"&lt;&gt;Annulé",'Planning_zones'!$G$5:$G$154,"&lt;="&amp;AH$4+6,'Planning_zones'!$H$5:$H$154,"&gt;="&amp;AH$4),0))</f>
        <v/>
      </c>
      <c r="AI59" s="13">
        <f>IF(OR($A59="",AI$4=""),"",IFERROR(COUNTIFS('Planning_zones'!$B$5:$B$154,$A59,'Planning_zones'!$K$5:$K$154,"&lt;&gt;Annulé",'Planning_zones'!$G$5:$G$154,"&lt;="&amp;AI$4+6,'Planning_zones'!$H$5:$H$154,"&gt;="&amp;AI$4),0))</f>
        <v/>
      </c>
      <c r="AJ59" s="13">
        <f>IF(OR($A59="",AJ$4=""),"",IFERROR(COUNTIFS('Planning_zones'!$B$5:$B$154,$A59,'Planning_zones'!$K$5:$K$154,"&lt;&gt;Annulé",'Planning_zones'!$G$5:$G$154,"&lt;="&amp;AJ$4+6,'Planning_zones'!$H$5:$H$154,"&gt;="&amp;AJ$4),0))</f>
        <v/>
      </c>
      <c r="AK59" s="13">
        <f>IF(OR($A59="",AK$4=""),"",IFERROR(COUNTIFS('Planning_zones'!$B$5:$B$154,$A59,'Planning_zones'!$K$5:$K$154,"&lt;&gt;Annulé",'Planning_zones'!$G$5:$G$154,"&lt;="&amp;AK$4+6,'Planning_zones'!$H$5:$H$154,"&gt;="&amp;AK$4),0))</f>
        <v/>
      </c>
      <c r="AL59" s="13">
        <f>IF(OR($A59="",AL$4=""),"",IFERROR(COUNTIFS('Planning_zones'!$B$5:$B$154,$A59,'Planning_zones'!$K$5:$K$154,"&lt;&gt;Annulé",'Planning_zones'!$G$5:$G$154,"&lt;="&amp;AL$4+6,'Planning_zones'!$H$5:$H$154,"&gt;="&amp;AL$4),0))</f>
        <v/>
      </c>
      <c r="AM59" s="13">
        <f>IF(OR($A59="",AM$4=""),"",IFERROR(COUNTIFS('Planning_zones'!$B$5:$B$154,$A59,'Planning_zones'!$K$5:$K$154,"&lt;&gt;Annulé",'Planning_zones'!$G$5:$G$154,"&lt;="&amp;AM$4+6,'Planning_zones'!$H$5:$H$154,"&gt;="&amp;AM$4),0))</f>
        <v/>
      </c>
      <c r="AN59" s="13">
        <f>IF(OR($A59="",AN$4=""),"",IFERROR(COUNTIFS('Planning_zones'!$B$5:$B$154,$A59,'Planning_zones'!$K$5:$K$154,"&lt;&gt;Annulé",'Planning_zones'!$G$5:$G$154,"&lt;="&amp;AN$4+6,'Planning_zones'!$H$5:$H$154,"&gt;="&amp;AN$4),0))</f>
        <v/>
      </c>
      <c r="AO59" s="13">
        <f>IF(OR($A59="",AO$4=""),"",IFERROR(COUNTIFS('Planning_zones'!$B$5:$B$154,$A59,'Planning_zones'!$K$5:$K$154,"&lt;&gt;Annulé",'Planning_zones'!$G$5:$G$154,"&lt;="&amp;AO$4+6,'Planning_zones'!$H$5:$H$154,"&gt;="&amp;AO$4),0))</f>
        <v/>
      </c>
      <c r="AP59" s="13">
        <f>IF(OR($A59="",AP$4=""),"",IFERROR(COUNTIFS('Planning_zones'!$B$5:$B$154,$A59,'Planning_zones'!$K$5:$K$154,"&lt;&gt;Annulé",'Planning_zones'!$G$5:$G$154,"&lt;="&amp;AP$4+6,'Planning_zones'!$H$5:$H$154,"&gt;="&amp;AP$4),0))</f>
        <v/>
      </c>
      <c r="AQ59" s="13">
        <f>IF(OR($A59="",AQ$4=""),"",IFERROR(COUNTIFS('Planning_zones'!$B$5:$B$154,$A59,'Planning_zones'!$K$5:$K$154,"&lt;&gt;Annulé",'Planning_zones'!$G$5:$G$154,"&lt;="&amp;AQ$4+6,'Planning_zones'!$H$5:$H$154,"&gt;="&amp;AQ$4),0))</f>
        <v/>
      </c>
      <c r="AR59" s="13">
        <f>IF(OR($A59="",AR$4=""),"",IFERROR(COUNTIFS('Planning_zones'!$B$5:$B$154,$A59,'Planning_zones'!$K$5:$K$154,"&lt;&gt;Annulé",'Planning_zones'!$G$5:$G$154,"&lt;="&amp;AR$4+6,'Planning_zones'!$H$5:$H$154,"&gt;="&amp;AR$4),0))</f>
        <v/>
      </c>
      <c r="AS59" s="13">
        <f>IF(OR($A59="",AS$4=""),"",IFERROR(COUNTIFS('Planning_zones'!$B$5:$B$154,$A59,'Planning_zones'!$K$5:$K$154,"&lt;&gt;Annulé",'Planning_zones'!$G$5:$G$154,"&lt;="&amp;AS$4+6,'Planning_zones'!$H$5:$H$154,"&gt;="&amp;AS$4),0))</f>
        <v/>
      </c>
      <c r="AT59" s="13">
        <f>IF(OR($A59="",AT$4=""),"",IFERROR(COUNTIFS('Planning_zones'!$B$5:$B$154,$A59,'Planning_zones'!$K$5:$K$154,"&lt;&gt;Annulé",'Planning_zones'!$G$5:$G$154,"&lt;="&amp;AT$4+6,'Planning_zones'!$H$5:$H$154,"&gt;="&amp;AT$4),0))</f>
        <v/>
      </c>
      <c r="AU59" s="13">
        <f>IF(OR($A59="",AU$4=""),"",IFERROR(COUNTIFS('Planning_zones'!$B$5:$B$154,$A59,'Planning_zones'!$K$5:$K$154,"&lt;&gt;Annulé",'Planning_zones'!$G$5:$G$154,"&lt;="&amp;AU$4+6,'Planning_zones'!$H$5:$H$154,"&gt;="&amp;AU$4),0))</f>
        <v/>
      </c>
      <c r="AV59" s="13">
        <f>IF(OR($A59="",AV$4=""),"",IFERROR(COUNTIFS('Planning_zones'!$B$5:$B$154,$A59,'Planning_zones'!$K$5:$K$154,"&lt;&gt;Annulé",'Planning_zones'!$G$5:$G$154,"&lt;="&amp;AV$4+6,'Planning_zones'!$H$5:$H$154,"&gt;="&amp;AV$4),0))</f>
        <v/>
      </c>
      <c r="AW59" s="13">
        <f>IF(OR($A59="",AW$4=""),"",IFERROR(COUNTIFS('Planning_zones'!$B$5:$B$154,$A59,'Planning_zones'!$K$5:$K$154,"&lt;&gt;Annulé",'Planning_zones'!$G$5:$G$154,"&lt;="&amp;AW$4+6,'Planning_zones'!$H$5:$H$154,"&gt;="&amp;AW$4),0))</f>
        <v/>
      </c>
      <c r="AX59" s="13">
        <f>IF(OR($A59="",AX$4=""),"",IFERROR(COUNTIFS('Planning_zones'!$B$5:$B$154,$A59,'Planning_zones'!$K$5:$K$154,"&lt;&gt;Annulé",'Planning_zones'!$G$5:$G$154,"&lt;="&amp;AX$4+6,'Planning_zones'!$H$5:$H$154,"&gt;="&amp;AX$4),0))</f>
        <v/>
      </c>
      <c r="AY59" s="13">
        <f>IF(OR($A59="",AY$4=""),"",IFERROR(COUNTIFS('Planning_zones'!$B$5:$B$154,$A59,'Planning_zones'!$K$5:$K$154,"&lt;&gt;Annulé",'Planning_zones'!$G$5:$G$154,"&lt;="&amp;AY$4+6,'Planning_zones'!$H$5:$H$154,"&gt;="&amp;AY$4),0))</f>
        <v/>
      </c>
      <c r="AZ59" s="13">
        <f>IF(OR($A59="",AZ$4=""),"",IFERROR(COUNTIFS('Planning_zones'!$B$5:$B$154,$A59,'Planning_zones'!$K$5:$K$154,"&lt;&gt;Annulé",'Planning_zones'!$G$5:$G$154,"&lt;="&amp;AZ$4+6,'Planning_zones'!$H$5:$H$154,"&gt;="&amp;AZ$4),0))</f>
        <v/>
      </c>
      <c r="BA59" s="13">
        <f>IF(OR($A59="",BA$4=""),"",IFERROR(COUNTIFS('Planning_zones'!$B$5:$B$154,$A59,'Planning_zones'!$K$5:$K$154,"&lt;&gt;Annulé",'Planning_zones'!$G$5:$G$154,"&lt;="&amp;BA$4+6,'Planning_zones'!$H$5:$H$154,"&gt;="&amp;BA$4),0))</f>
        <v/>
      </c>
    </row>
    <row r="60" ht="21" customHeight="1">
      <c r="A60" s="28">
        <f>IFERROR(INDEX('Paramètres'!$A$8:$A$107,MATCH(SMALL('Paramètres'!$C$8:$C$107,56),'Paramètres'!$C$8:$C$107,0)),"")</f>
        <v/>
      </c>
      <c r="B60" s="13">
        <f>IF(OR($A60="",B$4=""),"",IFERROR(COUNTIFS('Planning_zones'!$B$5:$B$154,$A60,'Planning_zones'!$K$5:$K$154,"&lt;&gt;Annulé",'Planning_zones'!$G$5:$G$154,"&lt;="&amp;B$4+6,'Planning_zones'!$H$5:$H$154,"&gt;="&amp;B$4),0))</f>
        <v/>
      </c>
      <c r="C60" s="13">
        <f>IF(OR($A60="",C$4=""),"",IFERROR(COUNTIFS('Planning_zones'!$B$5:$B$154,$A60,'Planning_zones'!$K$5:$K$154,"&lt;&gt;Annulé",'Planning_zones'!$G$5:$G$154,"&lt;="&amp;C$4+6,'Planning_zones'!$H$5:$H$154,"&gt;="&amp;C$4),0))</f>
        <v/>
      </c>
      <c r="D60" s="13">
        <f>IF(OR($A60="",D$4=""),"",IFERROR(COUNTIFS('Planning_zones'!$B$5:$B$154,$A60,'Planning_zones'!$K$5:$K$154,"&lt;&gt;Annulé",'Planning_zones'!$G$5:$G$154,"&lt;="&amp;D$4+6,'Planning_zones'!$H$5:$H$154,"&gt;="&amp;D$4),0))</f>
        <v/>
      </c>
      <c r="E60" s="13">
        <f>IF(OR($A60="",E$4=""),"",IFERROR(COUNTIFS('Planning_zones'!$B$5:$B$154,$A60,'Planning_zones'!$K$5:$K$154,"&lt;&gt;Annulé",'Planning_zones'!$G$5:$G$154,"&lt;="&amp;E$4+6,'Planning_zones'!$H$5:$H$154,"&gt;="&amp;E$4),0))</f>
        <v/>
      </c>
      <c r="F60" s="13">
        <f>IF(OR($A60="",F$4=""),"",IFERROR(COUNTIFS('Planning_zones'!$B$5:$B$154,$A60,'Planning_zones'!$K$5:$K$154,"&lt;&gt;Annulé",'Planning_zones'!$G$5:$G$154,"&lt;="&amp;F$4+6,'Planning_zones'!$H$5:$H$154,"&gt;="&amp;F$4),0))</f>
        <v/>
      </c>
      <c r="G60" s="13">
        <f>IF(OR($A60="",G$4=""),"",IFERROR(COUNTIFS('Planning_zones'!$B$5:$B$154,$A60,'Planning_zones'!$K$5:$K$154,"&lt;&gt;Annulé",'Planning_zones'!$G$5:$G$154,"&lt;="&amp;G$4+6,'Planning_zones'!$H$5:$H$154,"&gt;="&amp;G$4),0))</f>
        <v/>
      </c>
      <c r="H60" s="13">
        <f>IF(OR($A60="",H$4=""),"",IFERROR(COUNTIFS('Planning_zones'!$B$5:$B$154,$A60,'Planning_zones'!$K$5:$K$154,"&lt;&gt;Annulé",'Planning_zones'!$G$5:$G$154,"&lt;="&amp;H$4+6,'Planning_zones'!$H$5:$H$154,"&gt;="&amp;H$4),0))</f>
        <v/>
      </c>
      <c r="I60" s="13">
        <f>IF(OR($A60="",I$4=""),"",IFERROR(COUNTIFS('Planning_zones'!$B$5:$B$154,$A60,'Planning_zones'!$K$5:$K$154,"&lt;&gt;Annulé",'Planning_zones'!$G$5:$G$154,"&lt;="&amp;I$4+6,'Planning_zones'!$H$5:$H$154,"&gt;="&amp;I$4),0))</f>
        <v/>
      </c>
      <c r="J60" s="13">
        <f>IF(OR($A60="",J$4=""),"",IFERROR(COUNTIFS('Planning_zones'!$B$5:$B$154,$A60,'Planning_zones'!$K$5:$K$154,"&lt;&gt;Annulé",'Planning_zones'!$G$5:$G$154,"&lt;="&amp;J$4+6,'Planning_zones'!$H$5:$H$154,"&gt;="&amp;J$4),0))</f>
        <v/>
      </c>
      <c r="K60" s="13">
        <f>IF(OR($A60="",K$4=""),"",IFERROR(COUNTIFS('Planning_zones'!$B$5:$B$154,$A60,'Planning_zones'!$K$5:$K$154,"&lt;&gt;Annulé",'Planning_zones'!$G$5:$G$154,"&lt;="&amp;K$4+6,'Planning_zones'!$H$5:$H$154,"&gt;="&amp;K$4),0))</f>
        <v/>
      </c>
      <c r="L60" s="13">
        <f>IF(OR($A60="",L$4=""),"",IFERROR(COUNTIFS('Planning_zones'!$B$5:$B$154,$A60,'Planning_zones'!$K$5:$K$154,"&lt;&gt;Annulé",'Planning_zones'!$G$5:$G$154,"&lt;="&amp;L$4+6,'Planning_zones'!$H$5:$H$154,"&gt;="&amp;L$4),0))</f>
        <v/>
      </c>
      <c r="M60" s="13">
        <f>IF(OR($A60="",M$4=""),"",IFERROR(COUNTIFS('Planning_zones'!$B$5:$B$154,$A60,'Planning_zones'!$K$5:$K$154,"&lt;&gt;Annulé",'Planning_zones'!$G$5:$G$154,"&lt;="&amp;M$4+6,'Planning_zones'!$H$5:$H$154,"&gt;="&amp;M$4),0))</f>
        <v/>
      </c>
      <c r="N60" s="13">
        <f>IF(OR($A60="",N$4=""),"",IFERROR(COUNTIFS('Planning_zones'!$B$5:$B$154,$A60,'Planning_zones'!$K$5:$K$154,"&lt;&gt;Annulé",'Planning_zones'!$G$5:$G$154,"&lt;="&amp;N$4+6,'Planning_zones'!$H$5:$H$154,"&gt;="&amp;N$4),0))</f>
        <v/>
      </c>
      <c r="O60" s="13">
        <f>IF(OR($A60="",O$4=""),"",IFERROR(COUNTIFS('Planning_zones'!$B$5:$B$154,$A60,'Planning_zones'!$K$5:$K$154,"&lt;&gt;Annulé",'Planning_zones'!$G$5:$G$154,"&lt;="&amp;O$4+6,'Planning_zones'!$H$5:$H$154,"&gt;="&amp;O$4),0))</f>
        <v/>
      </c>
      <c r="P60" s="13">
        <f>IF(OR($A60="",P$4=""),"",IFERROR(COUNTIFS('Planning_zones'!$B$5:$B$154,$A60,'Planning_zones'!$K$5:$K$154,"&lt;&gt;Annulé",'Planning_zones'!$G$5:$G$154,"&lt;="&amp;P$4+6,'Planning_zones'!$H$5:$H$154,"&gt;="&amp;P$4),0))</f>
        <v/>
      </c>
      <c r="Q60" s="13">
        <f>IF(OR($A60="",Q$4=""),"",IFERROR(COUNTIFS('Planning_zones'!$B$5:$B$154,$A60,'Planning_zones'!$K$5:$K$154,"&lt;&gt;Annulé",'Planning_zones'!$G$5:$G$154,"&lt;="&amp;Q$4+6,'Planning_zones'!$H$5:$H$154,"&gt;="&amp;Q$4),0))</f>
        <v/>
      </c>
      <c r="R60" s="13">
        <f>IF(OR($A60="",R$4=""),"",IFERROR(COUNTIFS('Planning_zones'!$B$5:$B$154,$A60,'Planning_zones'!$K$5:$K$154,"&lt;&gt;Annulé",'Planning_zones'!$G$5:$G$154,"&lt;="&amp;R$4+6,'Planning_zones'!$H$5:$H$154,"&gt;="&amp;R$4),0))</f>
        <v/>
      </c>
      <c r="S60" s="13">
        <f>IF(OR($A60="",S$4=""),"",IFERROR(COUNTIFS('Planning_zones'!$B$5:$B$154,$A60,'Planning_zones'!$K$5:$K$154,"&lt;&gt;Annulé",'Planning_zones'!$G$5:$G$154,"&lt;="&amp;S$4+6,'Planning_zones'!$H$5:$H$154,"&gt;="&amp;S$4),0))</f>
        <v/>
      </c>
      <c r="T60" s="13">
        <f>IF(OR($A60="",T$4=""),"",IFERROR(COUNTIFS('Planning_zones'!$B$5:$B$154,$A60,'Planning_zones'!$K$5:$K$154,"&lt;&gt;Annulé",'Planning_zones'!$G$5:$G$154,"&lt;="&amp;T$4+6,'Planning_zones'!$H$5:$H$154,"&gt;="&amp;T$4),0))</f>
        <v/>
      </c>
      <c r="U60" s="13">
        <f>IF(OR($A60="",U$4=""),"",IFERROR(COUNTIFS('Planning_zones'!$B$5:$B$154,$A60,'Planning_zones'!$K$5:$K$154,"&lt;&gt;Annulé",'Planning_zones'!$G$5:$G$154,"&lt;="&amp;U$4+6,'Planning_zones'!$H$5:$H$154,"&gt;="&amp;U$4),0))</f>
        <v/>
      </c>
      <c r="V60" s="13">
        <f>IF(OR($A60="",V$4=""),"",IFERROR(COUNTIFS('Planning_zones'!$B$5:$B$154,$A60,'Planning_zones'!$K$5:$K$154,"&lt;&gt;Annulé",'Planning_zones'!$G$5:$G$154,"&lt;="&amp;V$4+6,'Planning_zones'!$H$5:$H$154,"&gt;="&amp;V$4),0))</f>
        <v/>
      </c>
      <c r="W60" s="13">
        <f>IF(OR($A60="",W$4=""),"",IFERROR(COUNTIFS('Planning_zones'!$B$5:$B$154,$A60,'Planning_zones'!$K$5:$K$154,"&lt;&gt;Annulé",'Planning_zones'!$G$5:$G$154,"&lt;="&amp;W$4+6,'Planning_zones'!$H$5:$H$154,"&gt;="&amp;W$4),0))</f>
        <v/>
      </c>
      <c r="X60" s="13">
        <f>IF(OR($A60="",X$4=""),"",IFERROR(COUNTIFS('Planning_zones'!$B$5:$B$154,$A60,'Planning_zones'!$K$5:$K$154,"&lt;&gt;Annulé",'Planning_zones'!$G$5:$G$154,"&lt;="&amp;X$4+6,'Planning_zones'!$H$5:$H$154,"&gt;="&amp;X$4),0))</f>
        <v/>
      </c>
      <c r="Y60" s="13">
        <f>IF(OR($A60="",Y$4=""),"",IFERROR(COUNTIFS('Planning_zones'!$B$5:$B$154,$A60,'Planning_zones'!$K$5:$K$154,"&lt;&gt;Annulé",'Planning_zones'!$G$5:$G$154,"&lt;="&amp;Y$4+6,'Planning_zones'!$H$5:$H$154,"&gt;="&amp;Y$4),0))</f>
        <v/>
      </c>
      <c r="Z60" s="13">
        <f>IF(OR($A60="",Z$4=""),"",IFERROR(COUNTIFS('Planning_zones'!$B$5:$B$154,$A60,'Planning_zones'!$K$5:$K$154,"&lt;&gt;Annulé",'Planning_zones'!$G$5:$G$154,"&lt;="&amp;Z$4+6,'Planning_zones'!$H$5:$H$154,"&gt;="&amp;Z$4),0))</f>
        <v/>
      </c>
      <c r="AA60" s="13">
        <f>IF(OR($A60="",AA$4=""),"",IFERROR(COUNTIFS('Planning_zones'!$B$5:$B$154,$A60,'Planning_zones'!$K$5:$K$154,"&lt;&gt;Annulé",'Planning_zones'!$G$5:$G$154,"&lt;="&amp;AA$4+6,'Planning_zones'!$H$5:$H$154,"&gt;="&amp;AA$4),0))</f>
        <v/>
      </c>
      <c r="AB60" s="13">
        <f>IF(OR($A60="",AB$4=""),"",IFERROR(COUNTIFS('Planning_zones'!$B$5:$B$154,$A60,'Planning_zones'!$K$5:$K$154,"&lt;&gt;Annulé",'Planning_zones'!$G$5:$G$154,"&lt;="&amp;AB$4+6,'Planning_zones'!$H$5:$H$154,"&gt;="&amp;AB$4),0))</f>
        <v/>
      </c>
      <c r="AC60" s="13">
        <f>IF(OR($A60="",AC$4=""),"",IFERROR(COUNTIFS('Planning_zones'!$B$5:$B$154,$A60,'Planning_zones'!$K$5:$K$154,"&lt;&gt;Annulé",'Planning_zones'!$G$5:$G$154,"&lt;="&amp;AC$4+6,'Planning_zones'!$H$5:$H$154,"&gt;="&amp;AC$4),0))</f>
        <v/>
      </c>
      <c r="AD60" s="13">
        <f>IF(OR($A60="",AD$4=""),"",IFERROR(COUNTIFS('Planning_zones'!$B$5:$B$154,$A60,'Planning_zones'!$K$5:$K$154,"&lt;&gt;Annulé",'Planning_zones'!$G$5:$G$154,"&lt;="&amp;AD$4+6,'Planning_zones'!$H$5:$H$154,"&gt;="&amp;AD$4),0))</f>
        <v/>
      </c>
      <c r="AE60" s="13">
        <f>IF(OR($A60="",AE$4=""),"",IFERROR(COUNTIFS('Planning_zones'!$B$5:$B$154,$A60,'Planning_zones'!$K$5:$K$154,"&lt;&gt;Annulé",'Planning_zones'!$G$5:$G$154,"&lt;="&amp;AE$4+6,'Planning_zones'!$H$5:$H$154,"&gt;="&amp;AE$4),0))</f>
        <v/>
      </c>
      <c r="AF60" s="13">
        <f>IF(OR($A60="",AF$4=""),"",IFERROR(COUNTIFS('Planning_zones'!$B$5:$B$154,$A60,'Planning_zones'!$K$5:$K$154,"&lt;&gt;Annulé",'Planning_zones'!$G$5:$G$154,"&lt;="&amp;AF$4+6,'Planning_zones'!$H$5:$H$154,"&gt;="&amp;AF$4),0))</f>
        <v/>
      </c>
      <c r="AG60" s="13">
        <f>IF(OR($A60="",AG$4=""),"",IFERROR(COUNTIFS('Planning_zones'!$B$5:$B$154,$A60,'Planning_zones'!$K$5:$K$154,"&lt;&gt;Annulé",'Planning_zones'!$G$5:$G$154,"&lt;="&amp;AG$4+6,'Planning_zones'!$H$5:$H$154,"&gt;="&amp;AG$4),0))</f>
        <v/>
      </c>
      <c r="AH60" s="13">
        <f>IF(OR($A60="",AH$4=""),"",IFERROR(COUNTIFS('Planning_zones'!$B$5:$B$154,$A60,'Planning_zones'!$K$5:$K$154,"&lt;&gt;Annulé",'Planning_zones'!$G$5:$G$154,"&lt;="&amp;AH$4+6,'Planning_zones'!$H$5:$H$154,"&gt;="&amp;AH$4),0))</f>
        <v/>
      </c>
      <c r="AI60" s="13">
        <f>IF(OR($A60="",AI$4=""),"",IFERROR(COUNTIFS('Planning_zones'!$B$5:$B$154,$A60,'Planning_zones'!$K$5:$K$154,"&lt;&gt;Annulé",'Planning_zones'!$G$5:$G$154,"&lt;="&amp;AI$4+6,'Planning_zones'!$H$5:$H$154,"&gt;="&amp;AI$4),0))</f>
        <v/>
      </c>
      <c r="AJ60" s="13">
        <f>IF(OR($A60="",AJ$4=""),"",IFERROR(COUNTIFS('Planning_zones'!$B$5:$B$154,$A60,'Planning_zones'!$K$5:$K$154,"&lt;&gt;Annulé",'Planning_zones'!$G$5:$G$154,"&lt;="&amp;AJ$4+6,'Planning_zones'!$H$5:$H$154,"&gt;="&amp;AJ$4),0))</f>
        <v/>
      </c>
      <c r="AK60" s="13">
        <f>IF(OR($A60="",AK$4=""),"",IFERROR(COUNTIFS('Planning_zones'!$B$5:$B$154,$A60,'Planning_zones'!$K$5:$K$154,"&lt;&gt;Annulé",'Planning_zones'!$G$5:$G$154,"&lt;="&amp;AK$4+6,'Planning_zones'!$H$5:$H$154,"&gt;="&amp;AK$4),0))</f>
        <v/>
      </c>
      <c r="AL60" s="13">
        <f>IF(OR($A60="",AL$4=""),"",IFERROR(COUNTIFS('Planning_zones'!$B$5:$B$154,$A60,'Planning_zones'!$K$5:$K$154,"&lt;&gt;Annulé",'Planning_zones'!$G$5:$G$154,"&lt;="&amp;AL$4+6,'Planning_zones'!$H$5:$H$154,"&gt;="&amp;AL$4),0))</f>
        <v/>
      </c>
      <c r="AM60" s="13">
        <f>IF(OR($A60="",AM$4=""),"",IFERROR(COUNTIFS('Planning_zones'!$B$5:$B$154,$A60,'Planning_zones'!$K$5:$K$154,"&lt;&gt;Annulé",'Planning_zones'!$G$5:$G$154,"&lt;="&amp;AM$4+6,'Planning_zones'!$H$5:$H$154,"&gt;="&amp;AM$4),0))</f>
        <v/>
      </c>
      <c r="AN60" s="13">
        <f>IF(OR($A60="",AN$4=""),"",IFERROR(COUNTIFS('Planning_zones'!$B$5:$B$154,$A60,'Planning_zones'!$K$5:$K$154,"&lt;&gt;Annulé",'Planning_zones'!$G$5:$G$154,"&lt;="&amp;AN$4+6,'Planning_zones'!$H$5:$H$154,"&gt;="&amp;AN$4),0))</f>
        <v/>
      </c>
      <c r="AO60" s="13">
        <f>IF(OR($A60="",AO$4=""),"",IFERROR(COUNTIFS('Planning_zones'!$B$5:$B$154,$A60,'Planning_zones'!$K$5:$K$154,"&lt;&gt;Annulé",'Planning_zones'!$G$5:$G$154,"&lt;="&amp;AO$4+6,'Planning_zones'!$H$5:$H$154,"&gt;="&amp;AO$4),0))</f>
        <v/>
      </c>
      <c r="AP60" s="13">
        <f>IF(OR($A60="",AP$4=""),"",IFERROR(COUNTIFS('Planning_zones'!$B$5:$B$154,$A60,'Planning_zones'!$K$5:$K$154,"&lt;&gt;Annulé",'Planning_zones'!$G$5:$G$154,"&lt;="&amp;AP$4+6,'Planning_zones'!$H$5:$H$154,"&gt;="&amp;AP$4),0))</f>
        <v/>
      </c>
      <c r="AQ60" s="13">
        <f>IF(OR($A60="",AQ$4=""),"",IFERROR(COUNTIFS('Planning_zones'!$B$5:$B$154,$A60,'Planning_zones'!$K$5:$K$154,"&lt;&gt;Annulé",'Planning_zones'!$G$5:$G$154,"&lt;="&amp;AQ$4+6,'Planning_zones'!$H$5:$H$154,"&gt;="&amp;AQ$4),0))</f>
        <v/>
      </c>
      <c r="AR60" s="13">
        <f>IF(OR($A60="",AR$4=""),"",IFERROR(COUNTIFS('Planning_zones'!$B$5:$B$154,$A60,'Planning_zones'!$K$5:$K$154,"&lt;&gt;Annulé",'Planning_zones'!$G$5:$G$154,"&lt;="&amp;AR$4+6,'Planning_zones'!$H$5:$H$154,"&gt;="&amp;AR$4),0))</f>
        <v/>
      </c>
      <c r="AS60" s="13">
        <f>IF(OR($A60="",AS$4=""),"",IFERROR(COUNTIFS('Planning_zones'!$B$5:$B$154,$A60,'Planning_zones'!$K$5:$K$154,"&lt;&gt;Annulé",'Planning_zones'!$G$5:$G$154,"&lt;="&amp;AS$4+6,'Planning_zones'!$H$5:$H$154,"&gt;="&amp;AS$4),0))</f>
        <v/>
      </c>
      <c r="AT60" s="13">
        <f>IF(OR($A60="",AT$4=""),"",IFERROR(COUNTIFS('Planning_zones'!$B$5:$B$154,$A60,'Planning_zones'!$K$5:$K$154,"&lt;&gt;Annulé",'Planning_zones'!$G$5:$G$154,"&lt;="&amp;AT$4+6,'Planning_zones'!$H$5:$H$154,"&gt;="&amp;AT$4),0))</f>
        <v/>
      </c>
      <c r="AU60" s="13">
        <f>IF(OR($A60="",AU$4=""),"",IFERROR(COUNTIFS('Planning_zones'!$B$5:$B$154,$A60,'Planning_zones'!$K$5:$K$154,"&lt;&gt;Annulé",'Planning_zones'!$G$5:$G$154,"&lt;="&amp;AU$4+6,'Planning_zones'!$H$5:$H$154,"&gt;="&amp;AU$4),0))</f>
        <v/>
      </c>
      <c r="AV60" s="13">
        <f>IF(OR($A60="",AV$4=""),"",IFERROR(COUNTIFS('Planning_zones'!$B$5:$B$154,$A60,'Planning_zones'!$K$5:$K$154,"&lt;&gt;Annulé",'Planning_zones'!$G$5:$G$154,"&lt;="&amp;AV$4+6,'Planning_zones'!$H$5:$H$154,"&gt;="&amp;AV$4),0))</f>
        <v/>
      </c>
      <c r="AW60" s="13">
        <f>IF(OR($A60="",AW$4=""),"",IFERROR(COUNTIFS('Planning_zones'!$B$5:$B$154,$A60,'Planning_zones'!$K$5:$K$154,"&lt;&gt;Annulé",'Planning_zones'!$G$5:$G$154,"&lt;="&amp;AW$4+6,'Planning_zones'!$H$5:$H$154,"&gt;="&amp;AW$4),0))</f>
        <v/>
      </c>
      <c r="AX60" s="13">
        <f>IF(OR($A60="",AX$4=""),"",IFERROR(COUNTIFS('Planning_zones'!$B$5:$B$154,$A60,'Planning_zones'!$K$5:$K$154,"&lt;&gt;Annulé",'Planning_zones'!$G$5:$G$154,"&lt;="&amp;AX$4+6,'Planning_zones'!$H$5:$H$154,"&gt;="&amp;AX$4),0))</f>
        <v/>
      </c>
      <c r="AY60" s="13">
        <f>IF(OR($A60="",AY$4=""),"",IFERROR(COUNTIFS('Planning_zones'!$B$5:$B$154,$A60,'Planning_zones'!$K$5:$K$154,"&lt;&gt;Annulé",'Planning_zones'!$G$5:$G$154,"&lt;="&amp;AY$4+6,'Planning_zones'!$H$5:$H$154,"&gt;="&amp;AY$4),0))</f>
        <v/>
      </c>
      <c r="AZ60" s="13">
        <f>IF(OR($A60="",AZ$4=""),"",IFERROR(COUNTIFS('Planning_zones'!$B$5:$B$154,$A60,'Planning_zones'!$K$5:$K$154,"&lt;&gt;Annulé",'Planning_zones'!$G$5:$G$154,"&lt;="&amp;AZ$4+6,'Planning_zones'!$H$5:$H$154,"&gt;="&amp;AZ$4),0))</f>
        <v/>
      </c>
      <c r="BA60" s="13">
        <f>IF(OR($A60="",BA$4=""),"",IFERROR(COUNTIFS('Planning_zones'!$B$5:$B$154,$A60,'Planning_zones'!$K$5:$K$154,"&lt;&gt;Annulé",'Planning_zones'!$G$5:$G$154,"&lt;="&amp;BA$4+6,'Planning_zones'!$H$5:$H$154,"&gt;="&amp;BA$4),0))</f>
        <v/>
      </c>
    </row>
    <row r="61" ht="21" customHeight="1">
      <c r="A61" s="27">
        <f>IFERROR(INDEX('Paramètres'!$A$8:$A$107,MATCH(SMALL('Paramètres'!$C$8:$C$107,57),'Paramètres'!$C$8:$C$107,0)),"")</f>
        <v/>
      </c>
      <c r="B61" s="13">
        <f>IF(OR($A61="",B$4=""),"",IFERROR(COUNTIFS('Planning_zones'!$B$5:$B$154,$A61,'Planning_zones'!$K$5:$K$154,"&lt;&gt;Annulé",'Planning_zones'!$G$5:$G$154,"&lt;="&amp;B$4+6,'Planning_zones'!$H$5:$H$154,"&gt;="&amp;B$4),0))</f>
        <v/>
      </c>
      <c r="C61" s="13">
        <f>IF(OR($A61="",C$4=""),"",IFERROR(COUNTIFS('Planning_zones'!$B$5:$B$154,$A61,'Planning_zones'!$K$5:$K$154,"&lt;&gt;Annulé",'Planning_zones'!$G$5:$G$154,"&lt;="&amp;C$4+6,'Planning_zones'!$H$5:$H$154,"&gt;="&amp;C$4),0))</f>
        <v/>
      </c>
      <c r="D61" s="13">
        <f>IF(OR($A61="",D$4=""),"",IFERROR(COUNTIFS('Planning_zones'!$B$5:$B$154,$A61,'Planning_zones'!$K$5:$K$154,"&lt;&gt;Annulé",'Planning_zones'!$G$5:$G$154,"&lt;="&amp;D$4+6,'Planning_zones'!$H$5:$H$154,"&gt;="&amp;D$4),0))</f>
        <v/>
      </c>
      <c r="E61" s="13">
        <f>IF(OR($A61="",E$4=""),"",IFERROR(COUNTIFS('Planning_zones'!$B$5:$B$154,$A61,'Planning_zones'!$K$5:$K$154,"&lt;&gt;Annulé",'Planning_zones'!$G$5:$G$154,"&lt;="&amp;E$4+6,'Planning_zones'!$H$5:$H$154,"&gt;="&amp;E$4),0))</f>
        <v/>
      </c>
      <c r="F61" s="13">
        <f>IF(OR($A61="",F$4=""),"",IFERROR(COUNTIFS('Planning_zones'!$B$5:$B$154,$A61,'Planning_zones'!$K$5:$K$154,"&lt;&gt;Annulé",'Planning_zones'!$G$5:$G$154,"&lt;="&amp;F$4+6,'Planning_zones'!$H$5:$H$154,"&gt;="&amp;F$4),0))</f>
        <v/>
      </c>
      <c r="G61" s="13">
        <f>IF(OR($A61="",G$4=""),"",IFERROR(COUNTIFS('Planning_zones'!$B$5:$B$154,$A61,'Planning_zones'!$K$5:$K$154,"&lt;&gt;Annulé",'Planning_zones'!$G$5:$G$154,"&lt;="&amp;G$4+6,'Planning_zones'!$H$5:$H$154,"&gt;="&amp;G$4),0))</f>
        <v/>
      </c>
      <c r="H61" s="13">
        <f>IF(OR($A61="",H$4=""),"",IFERROR(COUNTIFS('Planning_zones'!$B$5:$B$154,$A61,'Planning_zones'!$K$5:$K$154,"&lt;&gt;Annulé",'Planning_zones'!$G$5:$G$154,"&lt;="&amp;H$4+6,'Planning_zones'!$H$5:$H$154,"&gt;="&amp;H$4),0))</f>
        <v/>
      </c>
      <c r="I61" s="13">
        <f>IF(OR($A61="",I$4=""),"",IFERROR(COUNTIFS('Planning_zones'!$B$5:$B$154,$A61,'Planning_zones'!$K$5:$K$154,"&lt;&gt;Annulé",'Planning_zones'!$G$5:$G$154,"&lt;="&amp;I$4+6,'Planning_zones'!$H$5:$H$154,"&gt;="&amp;I$4),0))</f>
        <v/>
      </c>
      <c r="J61" s="13">
        <f>IF(OR($A61="",J$4=""),"",IFERROR(COUNTIFS('Planning_zones'!$B$5:$B$154,$A61,'Planning_zones'!$K$5:$K$154,"&lt;&gt;Annulé",'Planning_zones'!$G$5:$G$154,"&lt;="&amp;J$4+6,'Planning_zones'!$H$5:$H$154,"&gt;="&amp;J$4),0))</f>
        <v/>
      </c>
      <c r="K61" s="13">
        <f>IF(OR($A61="",K$4=""),"",IFERROR(COUNTIFS('Planning_zones'!$B$5:$B$154,$A61,'Planning_zones'!$K$5:$K$154,"&lt;&gt;Annulé",'Planning_zones'!$G$5:$G$154,"&lt;="&amp;K$4+6,'Planning_zones'!$H$5:$H$154,"&gt;="&amp;K$4),0))</f>
        <v/>
      </c>
      <c r="L61" s="13">
        <f>IF(OR($A61="",L$4=""),"",IFERROR(COUNTIFS('Planning_zones'!$B$5:$B$154,$A61,'Planning_zones'!$K$5:$K$154,"&lt;&gt;Annulé",'Planning_zones'!$G$5:$G$154,"&lt;="&amp;L$4+6,'Planning_zones'!$H$5:$H$154,"&gt;="&amp;L$4),0))</f>
        <v/>
      </c>
      <c r="M61" s="13">
        <f>IF(OR($A61="",M$4=""),"",IFERROR(COUNTIFS('Planning_zones'!$B$5:$B$154,$A61,'Planning_zones'!$K$5:$K$154,"&lt;&gt;Annulé",'Planning_zones'!$G$5:$G$154,"&lt;="&amp;M$4+6,'Planning_zones'!$H$5:$H$154,"&gt;="&amp;M$4),0))</f>
        <v/>
      </c>
      <c r="N61" s="13">
        <f>IF(OR($A61="",N$4=""),"",IFERROR(COUNTIFS('Planning_zones'!$B$5:$B$154,$A61,'Planning_zones'!$K$5:$K$154,"&lt;&gt;Annulé",'Planning_zones'!$G$5:$G$154,"&lt;="&amp;N$4+6,'Planning_zones'!$H$5:$H$154,"&gt;="&amp;N$4),0))</f>
        <v/>
      </c>
      <c r="O61" s="13">
        <f>IF(OR($A61="",O$4=""),"",IFERROR(COUNTIFS('Planning_zones'!$B$5:$B$154,$A61,'Planning_zones'!$K$5:$K$154,"&lt;&gt;Annulé",'Planning_zones'!$G$5:$G$154,"&lt;="&amp;O$4+6,'Planning_zones'!$H$5:$H$154,"&gt;="&amp;O$4),0))</f>
        <v/>
      </c>
      <c r="P61" s="13">
        <f>IF(OR($A61="",P$4=""),"",IFERROR(COUNTIFS('Planning_zones'!$B$5:$B$154,$A61,'Planning_zones'!$K$5:$K$154,"&lt;&gt;Annulé",'Planning_zones'!$G$5:$G$154,"&lt;="&amp;P$4+6,'Planning_zones'!$H$5:$H$154,"&gt;="&amp;P$4),0))</f>
        <v/>
      </c>
      <c r="Q61" s="13">
        <f>IF(OR($A61="",Q$4=""),"",IFERROR(COUNTIFS('Planning_zones'!$B$5:$B$154,$A61,'Planning_zones'!$K$5:$K$154,"&lt;&gt;Annulé",'Planning_zones'!$G$5:$G$154,"&lt;="&amp;Q$4+6,'Planning_zones'!$H$5:$H$154,"&gt;="&amp;Q$4),0))</f>
        <v/>
      </c>
      <c r="R61" s="13">
        <f>IF(OR($A61="",R$4=""),"",IFERROR(COUNTIFS('Planning_zones'!$B$5:$B$154,$A61,'Planning_zones'!$K$5:$K$154,"&lt;&gt;Annulé",'Planning_zones'!$G$5:$G$154,"&lt;="&amp;R$4+6,'Planning_zones'!$H$5:$H$154,"&gt;="&amp;R$4),0))</f>
        <v/>
      </c>
      <c r="S61" s="13">
        <f>IF(OR($A61="",S$4=""),"",IFERROR(COUNTIFS('Planning_zones'!$B$5:$B$154,$A61,'Planning_zones'!$K$5:$K$154,"&lt;&gt;Annulé",'Planning_zones'!$G$5:$G$154,"&lt;="&amp;S$4+6,'Planning_zones'!$H$5:$H$154,"&gt;="&amp;S$4),0))</f>
        <v/>
      </c>
      <c r="T61" s="13">
        <f>IF(OR($A61="",T$4=""),"",IFERROR(COUNTIFS('Planning_zones'!$B$5:$B$154,$A61,'Planning_zones'!$K$5:$K$154,"&lt;&gt;Annulé",'Planning_zones'!$G$5:$G$154,"&lt;="&amp;T$4+6,'Planning_zones'!$H$5:$H$154,"&gt;="&amp;T$4),0))</f>
        <v/>
      </c>
      <c r="U61" s="13">
        <f>IF(OR($A61="",U$4=""),"",IFERROR(COUNTIFS('Planning_zones'!$B$5:$B$154,$A61,'Planning_zones'!$K$5:$K$154,"&lt;&gt;Annulé",'Planning_zones'!$G$5:$G$154,"&lt;="&amp;U$4+6,'Planning_zones'!$H$5:$H$154,"&gt;="&amp;U$4),0))</f>
        <v/>
      </c>
      <c r="V61" s="13">
        <f>IF(OR($A61="",V$4=""),"",IFERROR(COUNTIFS('Planning_zones'!$B$5:$B$154,$A61,'Planning_zones'!$K$5:$K$154,"&lt;&gt;Annulé",'Planning_zones'!$G$5:$G$154,"&lt;="&amp;V$4+6,'Planning_zones'!$H$5:$H$154,"&gt;="&amp;V$4),0))</f>
        <v/>
      </c>
      <c r="W61" s="13">
        <f>IF(OR($A61="",W$4=""),"",IFERROR(COUNTIFS('Planning_zones'!$B$5:$B$154,$A61,'Planning_zones'!$K$5:$K$154,"&lt;&gt;Annulé",'Planning_zones'!$G$5:$G$154,"&lt;="&amp;W$4+6,'Planning_zones'!$H$5:$H$154,"&gt;="&amp;W$4),0))</f>
        <v/>
      </c>
      <c r="X61" s="13">
        <f>IF(OR($A61="",X$4=""),"",IFERROR(COUNTIFS('Planning_zones'!$B$5:$B$154,$A61,'Planning_zones'!$K$5:$K$154,"&lt;&gt;Annulé",'Planning_zones'!$G$5:$G$154,"&lt;="&amp;X$4+6,'Planning_zones'!$H$5:$H$154,"&gt;="&amp;X$4),0))</f>
        <v/>
      </c>
      <c r="Y61" s="13">
        <f>IF(OR($A61="",Y$4=""),"",IFERROR(COUNTIFS('Planning_zones'!$B$5:$B$154,$A61,'Planning_zones'!$K$5:$K$154,"&lt;&gt;Annulé",'Planning_zones'!$G$5:$G$154,"&lt;="&amp;Y$4+6,'Planning_zones'!$H$5:$H$154,"&gt;="&amp;Y$4),0))</f>
        <v/>
      </c>
      <c r="Z61" s="13">
        <f>IF(OR($A61="",Z$4=""),"",IFERROR(COUNTIFS('Planning_zones'!$B$5:$B$154,$A61,'Planning_zones'!$K$5:$K$154,"&lt;&gt;Annulé",'Planning_zones'!$G$5:$G$154,"&lt;="&amp;Z$4+6,'Planning_zones'!$H$5:$H$154,"&gt;="&amp;Z$4),0))</f>
        <v/>
      </c>
      <c r="AA61" s="13">
        <f>IF(OR($A61="",AA$4=""),"",IFERROR(COUNTIFS('Planning_zones'!$B$5:$B$154,$A61,'Planning_zones'!$K$5:$K$154,"&lt;&gt;Annulé",'Planning_zones'!$G$5:$G$154,"&lt;="&amp;AA$4+6,'Planning_zones'!$H$5:$H$154,"&gt;="&amp;AA$4),0))</f>
        <v/>
      </c>
      <c r="AB61" s="13">
        <f>IF(OR($A61="",AB$4=""),"",IFERROR(COUNTIFS('Planning_zones'!$B$5:$B$154,$A61,'Planning_zones'!$K$5:$K$154,"&lt;&gt;Annulé",'Planning_zones'!$G$5:$G$154,"&lt;="&amp;AB$4+6,'Planning_zones'!$H$5:$H$154,"&gt;="&amp;AB$4),0))</f>
        <v/>
      </c>
      <c r="AC61" s="13">
        <f>IF(OR($A61="",AC$4=""),"",IFERROR(COUNTIFS('Planning_zones'!$B$5:$B$154,$A61,'Planning_zones'!$K$5:$K$154,"&lt;&gt;Annulé",'Planning_zones'!$G$5:$G$154,"&lt;="&amp;AC$4+6,'Planning_zones'!$H$5:$H$154,"&gt;="&amp;AC$4),0))</f>
        <v/>
      </c>
      <c r="AD61" s="13">
        <f>IF(OR($A61="",AD$4=""),"",IFERROR(COUNTIFS('Planning_zones'!$B$5:$B$154,$A61,'Planning_zones'!$K$5:$K$154,"&lt;&gt;Annulé",'Planning_zones'!$G$5:$G$154,"&lt;="&amp;AD$4+6,'Planning_zones'!$H$5:$H$154,"&gt;="&amp;AD$4),0))</f>
        <v/>
      </c>
      <c r="AE61" s="13">
        <f>IF(OR($A61="",AE$4=""),"",IFERROR(COUNTIFS('Planning_zones'!$B$5:$B$154,$A61,'Planning_zones'!$K$5:$K$154,"&lt;&gt;Annulé",'Planning_zones'!$G$5:$G$154,"&lt;="&amp;AE$4+6,'Planning_zones'!$H$5:$H$154,"&gt;="&amp;AE$4),0))</f>
        <v/>
      </c>
      <c r="AF61" s="13">
        <f>IF(OR($A61="",AF$4=""),"",IFERROR(COUNTIFS('Planning_zones'!$B$5:$B$154,$A61,'Planning_zones'!$K$5:$K$154,"&lt;&gt;Annulé",'Planning_zones'!$G$5:$G$154,"&lt;="&amp;AF$4+6,'Planning_zones'!$H$5:$H$154,"&gt;="&amp;AF$4),0))</f>
        <v/>
      </c>
      <c r="AG61" s="13">
        <f>IF(OR($A61="",AG$4=""),"",IFERROR(COUNTIFS('Planning_zones'!$B$5:$B$154,$A61,'Planning_zones'!$K$5:$K$154,"&lt;&gt;Annulé",'Planning_zones'!$G$5:$G$154,"&lt;="&amp;AG$4+6,'Planning_zones'!$H$5:$H$154,"&gt;="&amp;AG$4),0))</f>
        <v/>
      </c>
      <c r="AH61" s="13">
        <f>IF(OR($A61="",AH$4=""),"",IFERROR(COUNTIFS('Planning_zones'!$B$5:$B$154,$A61,'Planning_zones'!$K$5:$K$154,"&lt;&gt;Annulé",'Planning_zones'!$G$5:$G$154,"&lt;="&amp;AH$4+6,'Planning_zones'!$H$5:$H$154,"&gt;="&amp;AH$4),0))</f>
        <v/>
      </c>
      <c r="AI61" s="13">
        <f>IF(OR($A61="",AI$4=""),"",IFERROR(COUNTIFS('Planning_zones'!$B$5:$B$154,$A61,'Planning_zones'!$K$5:$K$154,"&lt;&gt;Annulé",'Planning_zones'!$G$5:$G$154,"&lt;="&amp;AI$4+6,'Planning_zones'!$H$5:$H$154,"&gt;="&amp;AI$4),0))</f>
        <v/>
      </c>
      <c r="AJ61" s="13">
        <f>IF(OR($A61="",AJ$4=""),"",IFERROR(COUNTIFS('Planning_zones'!$B$5:$B$154,$A61,'Planning_zones'!$K$5:$K$154,"&lt;&gt;Annulé",'Planning_zones'!$G$5:$G$154,"&lt;="&amp;AJ$4+6,'Planning_zones'!$H$5:$H$154,"&gt;="&amp;AJ$4),0))</f>
        <v/>
      </c>
      <c r="AK61" s="13">
        <f>IF(OR($A61="",AK$4=""),"",IFERROR(COUNTIFS('Planning_zones'!$B$5:$B$154,$A61,'Planning_zones'!$K$5:$K$154,"&lt;&gt;Annulé",'Planning_zones'!$G$5:$G$154,"&lt;="&amp;AK$4+6,'Planning_zones'!$H$5:$H$154,"&gt;="&amp;AK$4),0))</f>
        <v/>
      </c>
      <c r="AL61" s="13">
        <f>IF(OR($A61="",AL$4=""),"",IFERROR(COUNTIFS('Planning_zones'!$B$5:$B$154,$A61,'Planning_zones'!$K$5:$K$154,"&lt;&gt;Annulé",'Planning_zones'!$G$5:$G$154,"&lt;="&amp;AL$4+6,'Planning_zones'!$H$5:$H$154,"&gt;="&amp;AL$4),0))</f>
        <v/>
      </c>
      <c r="AM61" s="13">
        <f>IF(OR($A61="",AM$4=""),"",IFERROR(COUNTIFS('Planning_zones'!$B$5:$B$154,$A61,'Planning_zones'!$K$5:$K$154,"&lt;&gt;Annulé",'Planning_zones'!$G$5:$G$154,"&lt;="&amp;AM$4+6,'Planning_zones'!$H$5:$H$154,"&gt;="&amp;AM$4),0))</f>
        <v/>
      </c>
      <c r="AN61" s="13">
        <f>IF(OR($A61="",AN$4=""),"",IFERROR(COUNTIFS('Planning_zones'!$B$5:$B$154,$A61,'Planning_zones'!$K$5:$K$154,"&lt;&gt;Annulé",'Planning_zones'!$G$5:$G$154,"&lt;="&amp;AN$4+6,'Planning_zones'!$H$5:$H$154,"&gt;="&amp;AN$4),0))</f>
        <v/>
      </c>
      <c r="AO61" s="13">
        <f>IF(OR($A61="",AO$4=""),"",IFERROR(COUNTIFS('Planning_zones'!$B$5:$B$154,$A61,'Planning_zones'!$K$5:$K$154,"&lt;&gt;Annulé",'Planning_zones'!$G$5:$G$154,"&lt;="&amp;AO$4+6,'Planning_zones'!$H$5:$H$154,"&gt;="&amp;AO$4),0))</f>
        <v/>
      </c>
      <c r="AP61" s="13">
        <f>IF(OR($A61="",AP$4=""),"",IFERROR(COUNTIFS('Planning_zones'!$B$5:$B$154,$A61,'Planning_zones'!$K$5:$K$154,"&lt;&gt;Annulé",'Planning_zones'!$G$5:$G$154,"&lt;="&amp;AP$4+6,'Planning_zones'!$H$5:$H$154,"&gt;="&amp;AP$4),0))</f>
        <v/>
      </c>
      <c r="AQ61" s="13">
        <f>IF(OR($A61="",AQ$4=""),"",IFERROR(COUNTIFS('Planning_zones'!$B$5:$B$154,$A61,'Planning_zones'!$K$5:$K$154,"&lt;&gt;Annulé",'Planning_zones'!$G$5:$G$154,"&lt;="&amp;AQ$4+6,'Planning_zones'!$H$5:$H$154,"&gt;="&amp;AQ$4),0))</f>
        <v/>
      </c>
      <c r="AR61" s="13">
        <f>IF(OR($A61="",AR$4=""),"",IFERROR(COUNTIFS('Planning_zones'!$B$5:$B$154,$A61,'Planning_zones'!$K$5:$K$154,"&lt;&gt;Annulé",'Planning_zones'!$G$5:$G$154,"&lt;="&amp;AR$4+6,'Planning_zones'!$H$5:$H$154,"&gt;="&amp;AR$4),0))</f>
        <v/>
      </c>
      <c r="AS61" s="13">
        <f>IF(OR($A61="",AS$4=""),"",IFERROR(COUNTIFS('Planning_zones'!$B$5:$B$154,$A61,'Planning_zones'!$K$5:$K$154,"&lt;&gt;Annulé",'Planning_zones'!$G$5:$G$154,"&lt;="&amp;AS$4+6,'Planning_zones'!$H$5:$H$154,"&gt;="&amp;AS$4),0))</f>
        <v/>
      </c>
      <c r="AT61" s="13">
        <f>IF(OR($A61="",AT$4=""),"",IFERROR(COUNTIFS('Planning_zones'!$B$5:$B$154,$A61,'Planning_zones'!$K$5:$K$154,"&lt;&gt;Annulé",'Planning_zones'!$G$5:$G$154,"&lt;="&amp;AT$4+6,'Planning_zones'!$H$5:$H$154,"&gt;="&amp;AT$4),0))</f>
        <v/>
      </c>
      <c r="AU61" s="13">
        <f>IF(OR($A61="",AU$4=""),"",IFERROR(COUNTIFS('Planning_zones'!$B$5:$B$154,$A61,'Planning_zones'!$K$5:$K$154,"&lt;&gt;Annulé",'Planning_zones'!$G$5:$G$154,"&lt;="&amp;AU$4+6,'Planning_zones'!$H$5:$H$154,"&gt;="&amp;AU$4),0))</f>
        <v/>
      </c>
      <c r="AV61" s="13">
        <f>IF(OR($A61="",AV$4=""),"",IFERROR(COUNTIFS('Planning_zones'!$B$5:$B$154,$A61,'Planning_zones'!$K$5:$K$154,"&lt;&gt;Annulé",'Planning_zones'!$G$5:$G$154,"&lt;="&amp;AV$4+6,'Planning_zones'!$H$5:$H$154,"&gt;="&amp;AV$4),0))</f>
        <v/>
      </c>
      <c r="AW61" s="13">
        <f>IF(OR($A61="",AW$4=""),"",IFERROR(COUNTIFS('Planning_zones'!$B$5:$B$154,$A61,'Planning_zones'!$K$5:$K$154,"&lt;&gt;Annulé",'Planning_zones'!$G$5:$G$154,"&lt;="&amp;AW$4+6,'Planning_zones'!$H$5:$H$154,"&gt;="&amp;AW$4),0))</f>
        <v/>
      </c>
      <c r="AX61" s="13">
        <f>IF(OR($A61="",AX$4=""),"",IFERROR(COUNTIFS('Planning_zones'!$B$5:$B$154,$A61,'Planning_zones'!$K$5:$K$154,"&lt;&gt;Annulé",'Planning_zones'!$G$5:$G$154,"&lt;="&amp;AX$4+6,'Planning_zones'!$H$5:$H$154,"&gt;="&amp;AX$4),0))</f>
        <v/>
      </c>
      <c r="AY61" s="13">
        <f>IF(OR($A61="",AY$4=""),"",IFERROR(COUNTIFS('Planning_zones'!$B$5:$B$154,$A61,'Planning_zones'!$K$5:$K$154,"&lt;&gt;Annulé",'Planning_zones'!$G$5:$G$154,"&lt;="&amp;AY$4+6,'Planning_zones'!$H$5:$H$154,"&gt;="&amp;AY$4),0))</f>
        <v/>
      </c>
      <c r="AZ61" s="13">
        <f>IF(OR($A61="",AZ$4=""),"",IFERROR(COUNTIFS('Planning_zones'!$B$5:$B$154,$A61,'Planning_zones'!$K$5:$K$154,"&lt;&gt;Annulé",'Planning_zones'!$G$5:$G$154,"&lt;="&amp;AZ$4+6,'Planning_zones'!$H$5:$H$154,"&gt;="&amp;AZ$4),0))</f>
        <v/>
      </c>
      <c r="BA61" s="13">
        <f>IF(OR($A61="",BA$4=""),"",IFERROR(COUNTIFS('Planning_zones'!$B$5:$B$154,$A61,'Planning_zones'!$K$5:$K$154,"&lt;&gt;Annulé",'Planning_zones'!$G$5:$G$154,"&lt;="&amp;BA$4+6,'Planning_zones'!$H$5:$H$154,"&gt;="&amp;BA$4),0))</f>
        <v/>
      </c>
    </row>
    <row r="62" ht="21" customHeight="1">
      <c r="A62" s="28">
        <f>IFERROR(INDEX('Paramètres'!$A$8:$A$107,MATCH(SMALL('Paramètres'!$C$8:$C$107,58),'Paramètres'!$C$8:$C$107,0)),"")</f>
        <v/>
      </c>
      <c r="B62" s="13">
        <f>IF(OR($A62="",B$4=""),"",IFERROR(COUNTIFS('Planning_zones'!$B$5:$B$154,$A62,'Planning_zones'!$K$5:$K$154,"&lt;&gt;Annulé",'Planning_zones'!$G$5:$G$154,"&lt;="&amp;B$4+6,'Planning_zones'!$H$5:$H$154,"&gt;="&amp;B$4),0))</f>
        <v/>
      </c>
      <c r="C62" s="13">
        <f>IF(OR($A62="",C$4=""),"",IFERROR(COUNTIFS('Planning_zones'!$B$5:$B$154,$A62,'Planning_zones'!$K$5:$K$154,"&lt;&gt;Annulé",'Planning_zones'!$G$5:$G$154,"&lt;="&amp;C$4+6,'Planning_zones'!$H$5:$H$154,"&gt;="&amp;C$4),0))</f>
        <v/>
      </c>
      <c r="D62" s="13">
        <f>IF(OR($A62="",D$4=""),"",IFERROR(COUNTIFS('Planning_zones'!$B$5:$B$154,$A62,'Planning_zones'!$K$5:$K$154,"&lt;&gt;Annulé",'Planning_zones'!$G$5:$G$154,"&lt;="&amp;D$4+6,'Planning_zones'!$H$5:$H$154,"&gt;="&amp;D$4),0))</f>
        <v/>
      </c>
      <c r="E62" s="13">
        <f>IF(OR($A62="",E$4=""),"",IFERROR(COUNTIFS('Planning_zones'!$B$5:$B$154,$A62,'Planning_zones'!$K$5:$K$154,"&lt;&gt;Annulé",'Planning_zones'!$G$5:$G$154,"&lt;="&amp;E$4+6,'Planning_zones'!$H$5:$H$154,"&gt;="&amp;E$4),0))</f>
        <v/>
      </c>
      <c r="F62" s="13">
        <f>IF(OR($A62="",F$4=""),"",IFERROR(COUNTIFS('Planning_zones'!$B$5:$B$154,$A62,'Planning_zones'!$K$5:$K$154,"&lt;&gt;Annulé",'Planning_zones'!$G$5:$G$154,"&lt;="&amp;F$4+6,'Planning_zones'!$H$5:$H$154,"&gt;="&amp;F$4),0))</f>
        <v/>
      </c>
      <c r="G62" s="13">
        <f>IF(OR($A62="",G$4=""),"",IFERROR(COUNTIFS('Planning_zones'!$B$5:$B$154,$A62,'Planning_zones'!$K$5:$K$154,"&lt;&gt;Annulé",'Planning_zones'!$G$5:$G$154,"&lt;="&amp;G$4+6,'Planning_zones'!$H$5:$H$154,"&gt;="&amp;G$4),0))</f>
        <v/>
      </c>
      <c r="H62" s="13">
        <f>IF(OR($A62="",H$4=""),"",IFERROR(COUNTIFS('Planning_zones'!$B$5:$B$154,$A62,'Planning_zones'!$K$5:$K$154,"&lt;&gt;Annulé",'Planning_zones'!$G$5:$G$154,"&lt;="&amp;H$4+6,'Planning_zones'!$H$5:$H$154,"&gt;="&amp;H$4),0))</f>
        <v/>
      </c>
      <c r="I62" s="13">
        <f>IF(OR($A62="",I$4=""),"",IFERROR(COUNTIFS('Planning_zones'!$B$5:$B$154,$A62,'Planning_zones'!$K$5:$K$154,"&lt;&gt;Annulé",'Planning_zones'!$G$5:$G$154,"&lt;="&amp;I$4+6,'Planning_zones'!$H$5:$H$154,"&gt;="&amp;I$4),0))</f>
        <v/>
      </c>
      <c r="J62" s="13">
        <f>IF(OR($A62="",J$4=""),"",IFERROR(COUNTIFS('Planning_zones'!$B$5:$B$154,$A62,'Planning_zones'!$K$5:$K$154,"&lt;&gt;Annulé",'Planning_zones'!$G$5:$G$154,"&lt;="&amp;J$4+6,'Planning_zones'!$H$5:$H$154,"&gt;="&amp;J$4),0))</f>
        <v/>
      </c>
      <c r="K62" s="13">
        <f>IF(OR($A62="",K$4=""),"",IFERROR(COUNTIFS('Planning_zones'!$B$5:$B$154,$A62,'Planning_zones'!$K$5:$K$154,"&lt;&gt;Annulé",'Planning_zones'!$G$5:$G$154,"&lt;="&amp;K$4+6,'Planning_zones'!$H$5:$H$154,"&gt;="&amp;K$4),0))</f>
        <v/>
      </c>
      <c r="L62" s="13">
        <f>IF(OR($A62="",L$4=""),"",IFERROR(COUNTIFS('Planning_zones'!$B$5:$B$154,$A62,'Planning_zones'!$K$5:$K$154,"&lt;&gt;Annulé",'Planning_zones'!$G$5:$G$154,"&lt;="&amp;L$4+6,'Planning_zones'!$H$5:$H$154,"&gt;="&amp;L$4),0))</f>
        <v/>
      </c>
      <c r="M62" s="13">
        <f>IF(OR($A62="",M$4=""),"",IFERROR(COUNTIFS('Planning_zones'!$B$5:$B$154,$A62,'Planning_zones'!$K$5:$K$154,"&lt;&gt;Annulé",'Planning_zones'!$G$5:$G$154,"&lt;="&amp;M$4+6,'Planning_zones'!$H$5:$H$154,"&gt;="&amp;M$4),0))</f>
        <v/>
      </c>
      <c r="N62" s="13">
        <f>IF(OR($A62="",N$4=""),"",IFERROR(COUNTIFS('Planning_zones'!$B$5:$B$154,$A62,'Planning_zones'!$K$5:$K$154,"&lt;&gt;Annulé",'Planning_zones'!$G$5:$G$154,"&lt;="&amp;N$4+6,'Planning_zones'!$H$5:$H$154,"&gt;="&amp;N$4),0))</f>
        <v/>
      </c>
      <c r="O62" s="13">
        <f>IF(OR($A62="",O$4=""),"",IFERROR(COUNTIFS('Planning_zones'!$B$5:$B$154,$A62,'Planning_zones'!$K$5:$K$154,"&lt;&gt;Annulé",'Planning_zones'!$G$5:$G$154,"&lt;="&amp;O$4+6,'Planning_zones'!$H$5:$H$154,"&gt;="&amp;O$4),0))</f>
        <v/>
      </c>
      <c r="P62" s="13">
        <f>IF(OR($A62="",P$4=""),"",IFERROR(COUNTIFS('Planning_zones'!$B$5:$B$154,$A62,'Planning_zones'!$K$5:$K$154,"&lt;&gt;Annulé",'Planning_zones'!$G$5:$G$154,"&lt;="&amp;P$4+6,'Planning_zones'!$H$5:$H$154,"&gt;="&amp;P$4),0))</f>
        <v/>
      </c>
      <c r="Q62" s="13">
        <f>IF(OR($A62="",Q$4=""),"",IFERROR(COUNTIFS('Planning_zones'!$B$5:$B$154,$A62,'Planning_zones'!$K$5:$K$154,"&lt;&gt;Annulé",'Planning_zones'!$G$5:$G$154,"&lt;="&amp;Q$4+6,'Planning_zones'!$H$5:$H$154,"&gt;="&amp;Q$4),0))</f>
        <v/>
      </c>
      <c r="R62" s="13">
        <f>IF(OR($A62="",R$4=""),"",IFERROR(COUNTIFS('Planning_zones'!$B$5:$B$154,$A62,'Planning_zones'!$K$5:$K$154,"&lt;&gt;Annulé",'Planning_zones'!$G$5:$G$154,"&lt;="&amp;R$4+6,'Planning_zones'!$H$5:$H$154,"&gt;="&amp;R$4),0))</f>
        <v/>
      </c>
      <c r="S62" s="13">
        <f>IF(OR($A62="",S$4=""),"",IFERROR(COUNTIFS('Planning_zones'!$B$5:$B$154,$A62,'Planning_zones'!$K$5:$K$154,"&lt;&gt;Annulé",'Planning_zones'!$G$5:$G$154,"&lt;="&amp;S$4+6,'Planning_zones'!$H$5:$H$154,"&gt;="&amp;S$4),0))</f>
        <v/>
      </c>
      <c r="T62" s="13">
        <f>IF(OR($A62="",T$4=""),"",IFERROR(COUNTIFS('Planning_zones'!$B$5:$B$154,$A62,'Planning_zones'!$K$5:$K$154,"&lt;&gt;Annulé",'Planning_zones'!$G$5:$G$154,"&lt;="&amp;T$4+6,'Planning_zones'!$H$5:$H$154,"&gt;="&amp;T$4),0))</f>
        <v/>
      </c>
      <c r="U62" s="13">
        <f>IF(OR($A62="",U$4=""),"",IFERROR(COUNTIFS('Planning_zones'!$B$5:$B$154,$A62,'Planning_zones'!$K$5:$K$154,"&lt;&gt;Annulé",'Planning_zones'!$G$5:$G$154,"&lt;="&amp;U$4+6,'Planning_zones'!$H$5:$H$154,"&gt;="&amp;U$4),0))</f>
        <v/>
      </c>
      <c r="V62" s="13">
        <f>IF(OR($A62="",V$4=""),"",IFERROR(COUNTIFS('Planning_zones'!$B$5:$B$154,$A62,'Planning_zones'!$K$5:$K$154,"&lt;&gt;Annulé",'Planning_zones'!$G$5:$G$154,"&lt;="&amp;V$4+6,'Planning_zones'!$H$5:$H$154,"&gt;="&amp;V$4),0))</f>
        <v/>
      </c>
      <c r="W62" s="13">
        <f>IF(OR($A62="",W$4=""),"",IFERROR(COUNTIFS('Planning_zones'!$B$5:$B$154,$A62,'Planning_zones'!$K$5:$K$154,"&lt;&gt;Annulé",'Planning_zones'!$G$5:$G$154,"&lt;="&amp;W$4+6,'Planning_zones'!$H$5:$H$154,"&gt;="&amp;W$4),0))</f>
        <v/>
      </c>
      <c r="X62" s="13">
        <f>IF(OR($A62="",X$4=""),"",IFERROR(COUNTIFS('Planning_zones'!$B$5:$B$154,$A62,'Planning_zones'!$K$5:$K$154,"&lt;&gt;Annulé",'Planning_zones'!$G$5:$G$154,"&lt;="&amp;X$4+6,'Planning_zones'!$H$5:$H$154,"&gt;="&amp;X$4),0))</f>
        <v/>
      </c>
      <c r="Y62" s="13">
        <f>IF(OR($A62="",Y$4=""),"",IFERROR(COUNTIFS('Planning_zones'!$B$5:$B$154,$A62,'Planning_zones'!$K$5:$K$154,"&lt;&gt;Annulé",'Planning_zones'!$G$5:$G$154,"&lt;="&amp;Y$4+6,'Planning_zones'!$H$5:$H$154,"&gt;="&amp;Y$4),0))</f>
        <v/>
      </c>
      <c r="Z62" s="13">
        <f>IF(OR($A62="",Z$4=""),"",IFERROR(COUNTIFS('Planning_zones'!$B$5:$B$154,$A62,'Planning_zones'!$K$5:$K$154,"&lt;&gt;Annulé",'Planning_zones'!$G$5:$G$154,"&lt;="&amp;Z$4+6,'Planning_zones'!$H$5:$H$154,"&gt;="&amp;Z$4),0))</f>
        <v/>
      </c>
      <c r="AA62" s="13">
        <f>IF(OR($A62="",AA$4=""),"",IFERROR(COUNTIFS('Planning_zones'!$B$5:$B$154,$A62,'Planning_zones'!$K$5:$K$154,"&lt;&gt;Annulé",'Planning_zones'!$G$5:$G$154,"&lt;="&amp;AA$4+6,'Planning_zones'!$H$5:$H$154,"&gt;="&amp;AA$4),0))</f>
        <v/>
      </c>
      <c r="AB62" s="13">
        <f>IF(OR($A62="",AB$4=""),"",IFERROR(COUNTIFS('Planning_zones'!$B$5:$B$154,$A62,'Planning_zones'!$K$5:$K$154,"&lt;&gt;Annulé",'Planning_zones'!$G$5:$G$154,"&lt;="&amp;AB$4+6,'Planning_zones'!$H$5:$H$154,"&gt;="&amp;AB$4),0))</f>
        <v/>
      </c>
      <c r="AC62" s="13">
        <f>IF(OR($A62="",AC$4=""),"",IFERROR(COUNTIFS('Planning_zones'!$B$5:$B$154,$A62,'Planning_zones'!$K$5:$K$154,"&lt;&gt;Annulé",'Planning_zones'!$G$5:$G$154,"&lt;="&amp;AC$4+6,'Planning_zones'!$H$5:$H$154,"&gt;="&amp;AC$4),0))</f>
        <v/>
      </c>
      <c r="AD62" s="13">
        <f>IF(OR($A62="",AD$4=""),"",IFERROR(COUNTIFS('Planning_zones'!$B$5:$B$154,$A62,'Planning_zones'!$K$5:$K$154,"&lt;&gt;Annulé",'Planning_zones'!$G$5:$G$154,"&lt;="&amp;AD$4+6,'Planning_zones'!$H$5:$H$154,"&gt;="&amp;AD$4),0))</f>
        <v/>
      </c>
      <c r="AE62" s="13">
        <f>IF(OR($A62="",AE$4=""),"",IFERROR(COUNTIFS('Planning_zones'!$B$5:$B$154,$A62,'Planning_zones'!$K$5:$K$154,"&lt;&gt;Annulé",'Planning_zones'!$G$5:$G$154,"&lt;="&amp;AE$4+6,'Planning_zones'!$H$5:$H$154,"&gt;="&amp;AE$4),0))</f>
        <v/>
      </c>
      <c r="AF62" s="13">
        <f>IF(OR($A62="",AF$4=""),"",IFERROR(COUNTIFS('Planning_zones'!$B$5:$B$154,$A62,'Planning_zones'!$K$5:$K$154,"&lt;&gt;Annulé",'Planning_zones'!$G$5:$G$154,"&lt;="&amp;AF$4+6,'Planning_zones'!$H$5:$H$154,"&gt;="&amp;AF$4),0))</f>
        <v/>
      </c>
      <c r="AG62" s="13">
        <f>IF(OR($A62="",AG$4=""),"",IFERROR(COUNTIFS('Planning_zones'!$B$5:$B$154,$A62,'Planning_zones'!$K$5:$K$154,"&lt;&gt;Annulé",'Planning_zones'!$G$5:$G$154,"&lt;="&amp;AG$4+6,'Planning_zones'!$H$5:$H$154,"&gt;="&amp;AG$4),0))</f>
        <v/>
      </c>
      <c r="AH62" s="13">
        <f>IF(OR($A62="",AH$4=""),"",IFERROR(COUNTIFS('Planning_zones'!$B$5:$B$154,$A62,'Planning_zones'!$K$5:$K$154,"&lt;&gt;Annulé",'Planning_zones'!$G$5:$G$154,"&lt;="&amp;AH$4+6,'Planning_zones'!$H$5:$H$154,"&gt;="&amp;AH$4),0))</f>
        <v/>
      </c>
      <c r="AI62" s="13">
        <f>IF(OR($A62="",AI$4=""),"",IFERROR(COUNTIFS('Planning_zones'!$B$5:$B$154,$A62,'Planning_zones'!$K$5:$K$154,"&lt;&gt;Annulé",'Planning_zones'!$G$5:$G$154,"&lt;="&amp;AI$4+6,'Planning_zones'!$H$5:$H$154,"&gt;="&amp;AI$4),0))</f>
        <v/>
      </c>
      <c r="AJ62" s="13">
        <f>IF(OR($A62="",AJ$4=""),"",IFERROR(COUNTIFS('Planning_zones'!$B$5:$B$154,$A62,'Planning_zones'!$K$5:$K$154,"&lt;&gt;Annulé",'Planning_zones'!$G$5:$G$154,"&lt;="&amp;AJ$4+6,'Planning_zones'!$H$5:$H$154,"&gt;="&amp;AJ$4),0))</f>
        <v/>
      </c>
      <c r="AK62" s="13">
        <f>IF(OR($A62="",AK$4=""),"",IFERROR(COUNTIFS('Planning_zones'!$B$5:$B$154,$A62,'Planning_zones'!$K$5:$K$154,"&lt;&gt;Annulé",'Planning_zones'!$G$5:$G$154,"&lt;="&amp;AK$4+6,'Planning_zones'!$H$5:$H$154,"&gt;="&amp;AK$4),0))</f>
        <v/>
      </c>
      <c r="AL62" s="13">
        <f>IF(OR($A62="",AL$4=""),"",IFERROR(COUNTIFS('Planning_zones'!$B$5:$B$154,$A62,'Planning_zones'!$K$5:$K$154,"&lt;&gt;Annulé",'Planning_zones'!$G$5:$G$154,"&lt;="&amp;AL$4+6,'Planning_zones'!$H$5:$H$154,"&gt;="&amp;AL$4),0))</f>
        <v/>
      </c>
      <c r="AM62" s="13">
        <f>IF(OR($A62="",AM$4=""),"",IFERROR(COUNTIFS('Planning_zones'!$B$5:$B$154,$A62,'Planning_zones'!$K$5:$K$154,"&lt;&gt;Annulé",'Planning_zones'!$G$5:$G$154,"&lt;="&amp;AM$4+6,'Planning_zones'!$H$5:$H$154,"&gt;="&amp;AM$4),0))</f>
        <v/>
      </c>
      <c r="AN62" s="13">
        <f>IF(OR($A62="",AN$4=""),"",IFERROR(COUNTIFS('Planning_zones'!$B$5:$B$154,$A62,'Planning_zones'!$K$5:$K$154,"&lt;&gt;Annulé",'Planning_zones'!$G$5:$G$154,"&lt;="&amp;AN$4+6,'Planning_zones'!$H$5:$H$154,"&gt;="&amp;AN$4),0))</f>
        <v/>
      </c>
      <c r="AO62" s="13">
        <f>IF(OR($A62="",AO$4=""),"",IFERROR(COUNTIFS('Planning_zones'!$B$5:$B$154,$A62,'Planning_zones'!$K$5:$K$154,"&lt;&gt;Annulé",'Planning_zones'!$G$5:$G$154,"&lt;="&amp;AO$4+6,'Planning_zones'!$H$5:$H$154,"&gt;="&amp;AO$4),0))</f>
        <v/>
      </c>
      <c r="AP62" s="13">
        <f>IF(OR($A62="",AP$4=""),"",IFERROR(COUNTIFS('Planning_zones'!$B$5:$B$154,$A62,'Planning_zones'!$K$5:$K$154,"&lt;&gt;Annulé",'Planning_zones'!$G$5:$G$154,"&lt;="&amp;AP$4+6,'Planning_zones'!$H$5:$H$154,"&gt;="&amp;AP$4),0))</f>
        <v/>
      </c>
      <c r="AQ62" s="13">
        <f>IF(OR($A62="",AQ$4=""),"",IFERROR(COUNTIFS('Planning_zones'!$B$5:$B$154,$A62,'Planning_zones'!$K$5:$K$154,"&lt;&gt;Annulé",'Planning_zones'!$G$5:$G$154,"&lt;="&amp;AQ$4+6,'Planning_zones'!$H$5:$H$154,"&gt;="&amp;AQ$4),0))</f>
        <v/>
      </c>
      <c r="AR62" s="13">
        <f>IF(OR($A62="",AR$4=""),"",IFERROR(COUNTIFS('Planning_zones'!$B$5:$B$154,$A62,'Planning_zones'!$K$5:$K$154,"&lt;&gt;Annulé",'Planning_zones'!$G$5:$G$154,"&lt;="&amp;AR$4+6,'Planning_zones'!$H$5:$H$154,"&gt;="&amp;AR$4),0))</f>
        <v/>
      </c>
      <c r="AS62" s="13">
        <f>IF(OR($A62="",AS$4=""),"",IFERROR(COUNTIFS('Planning_zones'!$B$5:$B$154,$A62,'Planning_zones'!$K$5:$K$154,"&lt;&gt;Annulé",'Planning_zones'!$G$5:$G$154,"&lt;="&amp;AS$4+6,'Planning_zones'!$H$5:$H$154,"&gt;="&amp;AS$4),0))</f>
        <v/>
      </c>
      <c r="AT62" s="13">
        <f>IF(OR($A62="",AT$4=""),"",IFERROR(COUNTIFS('Planning_zones'!$B$5:$B$154,$A62,'Planning_zones'!$K$5:$K$154,"&lt;&gt;Annulé",'Planning_zones'!$G$5:$G$154,"&lt;="&amp;AT$4+6,'Planning_zones'!$H$5:$H$154,"&gt;="&amp;AT$4),0))</f>
        <v/>
      </c>
      <c r="AU62" s="13">
        <f>IF(OR($A62="",AU$4=""),"",IFERROR(COUNTIFS('Planning_zones'!$B$5:$B$154,$A62,'Planning_zones'!$K$5:$K$154,"&lt;&gt;Annulé",'Planning_zones'!$G$5:$G$154,"&lt;="&amp;AU$4+6,'Planning_zones'!$H$5:$H$154,"&gt;="&amp;AU$4),0))</f>
        <v/>
      </c>
      <c r="AV62" s="13">
        <f>IF(OR($A62="",AV$4=""),"",IFERROR(COUNTIFS('Planning_zones'!$B$5:$B$154,$A62,'Planning_zones'!$K$5:$K$154,"&lt;&gt;Annulé",'Planning_zones'!$G$5:$G$154,"&lt;="&amp;AV$4+6,'Planning_zones'!$H$5:$H$154,"&gt;="&amp;AV$4),0))</f>
        <v/>
      </c>
      <c r="AW62" s="13">
        <f>IF(OR($A62="",AW$4=""),"",IFERROR(COUNTIFS('Planning_zones'!$B$5:$B$154,$A62,'Planning_zones'!$K$5:$K$154,"&lt;&gt;Annulé",'Planning_zones'!$G$5:$G$154,"&lt;="&amp;AW$4+6,'Planning_zones'!$H$5:$H$154,"&gt;="&amp;AW$4),0))</f>
        <v/>
      </c>
      <c r="AX62" s="13">
        <f>IF(OR($A62="",AX$4=""),"",IFERROR(COUNTIFS('Planning_zones'!$B$5:$B$154,$A62,'Planning_zones'!$K$5:$K$154,"&lt;&gt;Annulé",'Planning_zones'!$G$5:$G$154,"&lt;="&amp;AX$4+6,'Planning_zones'!$H$5:$H$154,"&gt;="&amp;AX$4),0))</f>
        <v/>
      </c>
      <c r="AY62" s="13">
        <f>IF(OR($A62="",AY$4=""),"",IFERROR(COUNTIFS('Planning_zones'!$B$5:$B$154,$A62,'Planning_zones'!$K$5:$K$154,"&lt;&gt;Annulé",'Planning_zones'!$G$5:$G$154,"&lt;="&amp;AY$4+6,'Planning_zones'!$H$5:$H$154,"&gt;="&amp;AY$4),0))</f>
        <v/>
      </c>
      <c r="AZ62" s="13">
        <f>IF(OR($A62="",AZ$4=""),"",IFERROR(COUNTIFS('Planning_zones'!$B$5:$B$154,$A62,'Planning_zones'!$K$5:$K$154,"&lt;&gt;Annulé",'Planning_zones'!$G$5:$G$154,"&lt;="&amp;AZ$4+6,'Planning_zones'!$H$5:$H$154,"&gt;="&amp;AZ$4),0))</f>
        <v/>
      </c>
      <c r="BA62" s="13">
        <f>IF(OR($A62="",BA$4=""),"",IFERROR(COUNTIFS('Planning_zones'!$B$5:$B$154,$A62,'Planning_zones'!$K$5:$K$154,"&lt;&gt;Annulé",'Planning_zones'!$G$5:$G$154,"&lt;="&amp;BA$4+6,'Planning_zones'!$H$5:$H$154,"&gt;="&amp;BA$4),0))</f>
        <v/>
      </c>
    </row>
    <row r="63" ht="21" customHeight="1">
      <c r="A63" s="27">
        <f>IFERROR(INDEX('Paramètres'!$A$8:$A$107,MATCH(SMALL('Paramètres'!$C$8:$C$107,59),'Paramètres'!$C$8:$C$107,0)),"")</f>
        <v/>
      </c>
      <c r="B63" s="13">
        <f>IF(OR($A63="",B$4=""),"",IFERROR(COUNTIFS('Planning_zones'!$B$5:$B$154,$A63,'Planning_zones'!$K$5:$K$154,"&lt;&gt;Annulé",'Planning_zones'!$G$5:$G$154,"&lt;="&amp;B$4+6,'Planning_zones'!$H$5:$H$154,"&gt;="&amp;B$4),0))</f>
        <v/>
      </c>
      <c r="C63" s="13">
        <f>IF(OR($A63="",C$4=""),"",IFERROR(COUNTIFS('Planning_zones'!$B$5:$B$154,$A63,'Planning_zones'!$K$5:$K$154,"&lt;&gt;Annulé",'Planning_zones'!$G$5:$G$154,"&lt;="&amp;C$4+6,'Planning_zones'!$H$5:$H$154,"&gt;="&amp;C$4),0))</f>
        <v/>
      </c>
      <c r="D63" s="13">
        <f>IF(OR($A63="",D$4=""),"",IFERROR(COUNTIFS('Planning_zones'!$B$5:$B$154,$A63,'Planning_zones'!$K$5:$K$154,"&lt;&gt;Annulé",'Planning_zones'!$G$5:$G$154,"&lt;="&amp;D$4+6,'Planning_zones'!$H$5:$H$154,"&gt;="&amp;D$4),0))</f>
        <v/>
      </c>
      <c r="E63" s="13">
        <f>IF(OR($A63="",E$4=""),"",IFERROR(COUNTIFS('Planning_zones'!$B$5:$B$154,$A63,'Planning_zones'!$K$5:$K$154,"&lt;&gt;Annulé",'Planning_zones'!$G$5:$G$154,"&lt;="&amp;E$4+6,'Planning_zones'!$H$5:$H$154,"&gt;="&amp;E$4),0))</f>
        <v/>
      </c>
      <c r="F63" s="13">
        <f>IF(OR($A63="",F$4=""),"",IFERROR(COUNTIFS('Planning_zones'!$B$5:$B$154,$A63,'Planning_zones'!$K$5:$K$154,"&lt;&gt;Annulé",'Planning_zones'!$G$5:$G$154,"&lt;="&amp;F$4+6,'Planning_zones'!$H$5:$H$154,"&gt;="&amp;F$4),0))</f>
        <v/>
      </c>
      <c r="G63" s="13">
        <f>IF(OR($A63="",G$4=""),"",IFERROR(COUNTIFS('Planning_zones'!$B$5:$B$154,$A63,'Planning_zones'!$K$5:$K$154,"&lt;&gt;Annulé",'Planning_zones'!$G$5:$G$154,"&lt;="&amp;G$4+6,'Planning_zones'!$H$5:$H$154,"&gt;="&amp;G$4),0))</f>
        <v/>
      </c>
      <c r="H63" s="13">
        <f>IF(OR($A63="",H$4=""),"",IFERROR(COUNTIFS('Planning_zones'!$B$5:$B$154,$A63,'Planning_zones'!$K$5:$K$154,"&lt;&gt;Annulé",'Planning_zones'!$G$5:$G$154,"&lt;="&amp;H$4+6,'Planning_zones'!$H$5:$H$154,"&gt;="&amp;H$4),0))</f>
        <v/>
      </c>
      <c r="I63" s="13">
        <f>IF(OR($A63="",I$4=""),"",IFERROR(COUNTIFS('Planning_zones'!$B$5:$B$154,$A63,'Planning_zones'!$K$5:$K$154,"&lt;&gt;Annulé",'Planning_zones'!$G$5:$G$154,"&lt;="&amp;I$4+6,'Planning_zones'!$H$5:$H$154,"&gt;="&amp;I$4),0))</f>
        <v/>
      </c>
      <c r="J63" s="13">
        <f>IF(OR($A63="",J$4=""),"",IFERROR(COUNTIFS('Planning_zones'!$B$5:$B$154,$A63,'Planning_zones'!$K$5:$K$154,"&lt;&gt;Annulé",'Planning_zones'!$G$5:$G$154,"&lt;="&amp;J$4+6,'Planning_zones'!$H$5:$H$154,"&gt;="&amp;J$4),0))</f>
        <v/>
      </c>
      <c r="K63" s="13">
        <f>IF(OR($A63="",K$4=""),"",IFERROR(COUNTIFS('Planning_zones'!$B$5:$B$154,$A63,'Planning_zones'!$K$5:$K$154,"&lt;&gt;Annulé",'Planning_zones'!$G$5:$G$154,"&lt;="&amp;K$4+6,'Planning_zones'!$H$5:$H$154,"&gt;="&amp;K$4),0))</f>
        <v/>
      </c>
      <c r="L63" s="13">
        <f>IF(OR($A63="",L$4=""),"",IFERROR(COUNTIFS('Planning_zones'!$B$5:$B$154,$A63,'Planning_zones'!$K$5:$K$154,"&lt;&gt;Annulé",'Planning_zones'!$G$5:$G$154,"&lt;="&amp;L$4+6,'Planning_zones'!$H$5:$H$154,"&gt;="&amp;L$4),0))</f>
        <v/>
      </c>
      <c r="M63" s="13">
        <f>IF(OR($A63="",M$4=""),"",IFERROR(COUNTIFS('Planning_zones'!$B$5:$B$154,$A63,'Planning_zones'!$K$5:$K$154,"&lt;&gt;Annulé",'Planning_zones'!$G$5:$G$154,"&lt;="&amp;M$4+6,'Planning_zones'!$H$5:$H$154,"&gt;="&amp;M$4),0))</f>
        <v/>
      </c>
      <c r="N63" s="13">
        <f>IF(OR($A63="",N$4=""),"",IFERROR(COUNTIFS('Planning_zones'!$B$5:$B$154,$A63,'Planning_zones'!$K$5:$K$154,"&lt;&gt;Annulé",'Planning_zones'!$G$5:$G$154,"&lt;="&amp;N$4+6,'Planning_zones'!$H$5:$H$154,"&gt;="&amp;N$4),0))</f>
        <v/>
      </c>
      <c r="O63" s="13">
        <f>IF(OR($A63="",O$4=""),"",IFERROR(COUNTIFS('Planning_zones'!$B$5:$B$154,$A63,'Planning_zones'!$K$5:$K$154,"&lt;&gt;Annulé",'Planning_zones'!$G$5:$G$154,"&lt;="&amp;O$4+6,'Planning_zones'!$H$5:$H$154,"&gt;="&amp;O$4),0))</f>
        <v/>
      </c>
      <c r="P63" s="13">
        <f>IF(OR($A63="",P$4=""),"",IFERROR(COUNTIFS('Planning_zones'!$B$5:$B$154,$A63,'Planning_zones'!$K$5:$K$154,"&lt;&gt;Annulé",'Planning_zones'!$G$5:$G$154,"&lt;="&amp;P$4+6,'Planning_zones'!$H$5:$H$154,"&gt;="&amp;P$4),0))</f>
        <v/>
      </c>
      <c r="Q63" s="13">
        <f>IF(OR($A63="",Q$4=""),"",IFERROR(COUNTIFS('Planning_zones'!$B$5:$B$154,$A63,'Planning_zones'!$K$5:$K$154,"&lt;&gt;Annulé",'Planning_zones'!$G$5:$G$154,"&lt;="&amp;Q$4+6,'Planning_zones'!$H$5:$H$154,"&gt;="&amp;Q$4),0))</f>
        <v/>
      </c>
      <c r="R63" s="13">
        <f>IF(OR($A63="",R$4=""),"",IFERROR(COUNTIFS('Planning_zones'!$B$5:$B$154,$A63,'Planning_zones'!$K$5:$K$154,"&lt;&gt;Annulé",'Planning_zones'!$G$5:$G$154,"&lt;="&amp;R$4+6,'Planning_zones'!$H$5:$H$154,"&gt;="&amp;R$4),0))</f>
        <v/>
      </c>
      <c r="S63" s="13">
        <f>IF(OR($A63="",S$4=""),"",IFERROR(COUNTIFS('Planning_zones'!$B$5:$B$154,$A63,'Planning_zones'!$K$5:$K$154,"&lt;&gt;Annulé",'Planning_zones'!$G$5:$G$154,"&lt;="&amp;S$4+6,'Planning_zones'!$H$5:$H$154,"&gt;="&amp;S$4),0))</f>
        <v/>
      </c>
      <c r="T63" s="13">
        <f>IF(OR($A63="",T$4=""),"",IFERROR(COUNTIFS('Planning_zones'!$B$5:$B$154,$A63,'Planning_zones'!$K$5:$K$154,"&lt;&gt;Annulé",'Planning_zones'!$G$5:$G$154,"&lt;="&amp;T$4+6,'Planning_zones'!$H$5:$H$154,"&gt;="&amp;T$4),0))</f>
        <v/>
      </c>
      <c r="U63" s="13">
        <f>IF(OR($A63="",U$4=""),"",IFERROR(COUNTIFS('Planning_zones'!$B$5:$B$154,$A63,'Planning_zones'!$K$5:$K$154,"&lt;&gt;Annulé",'Planning_zones'!$G$5:$G$154,"&lt;="&amp;U$4+6,'Planning_zones'!$H$5:$H$154,"&gt;="&amp;U$4),0))</f>
        <v/>
      </c>
      <c r="V63" s="13">
        <f>IF(OR($A63="",V$4=""),"",IFERROR(COUNTIFS('Planning_zones'!$B$5:$B$154,$A63,'Planning_zones'!$K$5:$K$154,"&lt;&gt;Annulé",'Planning_zones'!$G$5:$G$154,"&lt;="&amp;V$4+6,'Planning_zones'!$H$5:$H$154,"&gt;="&amp;V$4),0))</f>
        <v/>
      </c>
      <c r="W63" s="13">
        <f>IF(OR($A63="",W$4=""),"",IFERROR(COUNTIFS('Planning_zones'!$B$5:$B$154,$A63,'Planning_zones'!$K$5:$K$154,"&lt;&gt;Annulé",'Planning_zones'!$G$5:$G$154,"&lt;="&amp;W$4+6,'Planning_zones'!$H$5:$H$154,"&gt;="&amp;W$4),0))</f>
        <v/>
      </c>
      <c r="X63" s="13">
        <f>IF(OR($A63="",X$4=""),"",IFERROR(COUNTIFS('Planning_zones'!$B$5:$B$154,$A63,'Planning_zones'!$K$5:$K$154,"&lt;&gt;Annulé",'Planning_zones'!$G$5:$G$154,"&lt;="&amp;X$4+6,'Planning_zones'!$H$5:$H$154,"&gt;="&amp;X$4),0))</f>
        <v/>
      </c>
      <c r="Y63" s="13">
        <f>IF(OR($A63="",Y$4=""),"",IFERROR(COUNTIFS('Planning_zones'!$B$5:$B$154,$A63,'Planning_zones'!$K$5:$K$154,"&lt;&gt;Annulé",'Planning_zones'!$G$5:$G$154,"&lt;="&amp;Y$4+6,'Planning_zones'!$H$5:$H$154,"&gt;="&amp;Y$4),0))</f>
        <v/>
      </c>
      <c r="Z63" s="13">
        <f>IF(OR($A63="",Z$4=""),"",IFERROR(COUNTIFS('Planning_zones'!$B$5:$B$154,$A63,'Planning_zones'!$K$5:$K$154,"&lt;&gt;Annulé",'Planning_zones'!$G$5:$G$154,"&lt;="&amp;Z$4+6,'Planning_zones'!$H$5:$H$154,"&gt;="&amp;Z$4),0))</f>
        <v/>
      </c>
      <c r="AA63" s="13">
        <f>IF(OR($A63="",AA$4=""),"",IFERROR(COUNTIFS('Planning_zones'!$B$5:$B$154,$A63,'Planning_zones'!$K$5:$K$154,"&lt;&gt;Annulé",'Planning_zones'!$G$5:$G$154,"&lt;="&amp;AA$4+6,'Planning_zones'!$H$5:$H$154,"&gt;="&amp;AA$4),0))</f>
        <v/>
      </c>
      <c r="AB63" s="13">
        <f>IF(OR($A63="",AB$4=""),"",IFERROR(COUNTIFS('Planning_zones'!$B$5:$B$154,$A63,'Planning_zones'!$K$5:$K$154,"&lt;&gt;Annulé",'Planning_zones'!$G$5:$G$154,"&lt;="&amp;AB$4+6,'Planning_zones'!$H$5:$H$154,"&gt;="&amp;AB$4),0))</f>
        <v/>
      </c>
      <c r="AC63" s="13">
        <f>IF(OR($A63="",AC$4=""),"",IFERROR(COUNTIFS('Planning_zones'!$B$5:$B$154,$A63,'Planning_zones'!$K$5:$K$154,"&lt;&gt;Annulé",'Planning_zones'!$G$5:$G$154,"&lt;="&amp;AC$4+6,'Planning_zones'!$H$5:$H$154,"&gt;="&amp;AC$4),0))</f>
        <v/>
      </c>
      <c r="AD63" s="13">
        <f>IF(OR($A63="",AD$4=""),"",IFERROR(COUNTIFS('Planning_zones'!$B$5:$B$154,$A63,'Planning_zones'!$K$5:$K$154,"&lt;&gt;Annulé",'Planning_zones'!$G$5:$G$154,"&lt;="&amp;AD$4+6,'Planning_zones'!$H$5:$H$154,"&gt;="&amp;AD$4),0))</f>
        <v/>
      </c>
      <c r="AE63" s="13">
        <f>IF(OR($A63="",AE$4=""),"",IFERROR(COUNTIFS('Planning_zones'!$B$5:$B$154,$A63,'Planning_zones'!$K$5:$K$154,"&lt;&gt;Annulé",'Planning_zones'!$G$5:$G$154,"&lt;="&amp;AE$4+6,'Planning_zones'!$H$5:$H$154,"&gt;="&amp;AE$4),0))</f>
        <v/>
      </c>
      <c r="AF63" s="13">
        <f>IF(OR($A63="",AF$4=""),"",IFERROR(COUNTIFS('Planning_zones'!$B$5:$B$154,$A63,'Planning_zones'!$K$5:$K$154,"&lt;&gt;Annulé",'Planning_zones'!$G$5:$G$154,"&lt;="&amp;AF$4+6,'Planning_zones'!$H$5:$H$154,"&gt;="&amp;AF$4),0))</f>
        <v/>
      </c>
      <c r="AG63" s="13">
        <f>IF(OR($A63="",AG$4=""),"",IFERROR(COUNTIFS('Planning_zones'!$B$5:$B$154,$A63,'Planning_zones'!$K$5:$K$154,"&lt;&gt;Annulé",'Planning_zones'!$G$5:$G$154,"&lt;="&amp;AG$4+6,'Planning_zones'!$H$5:$H$154,"&gt;="&amp;AG$4),0))</f>
        <v/>
      </c>
      <c r="AH63" s="13">
        <f>IF(OR($A63="",AH$4=""),"",IFERROR(COUNTIFS('Planning_zones'!$B$5:$B$154,$A63,'Planning_zones'!$K$5:$K$154,"&lt;&gt;Annulé",'Planning_zones'!$G$5:$G$154,"&lt;="&amp;AH$4+6,'Planning_zones'!$H$5:$H$154,"&gt;="&amp;AH$4),0))</f>
        <v/>
      </c>
      <c r="AI63" s="13">
        <f>IF(OR($A63="",AI$4=""),"",IFERROR(COUNTIFS('Planning_zones'!$B$5:$B$154,$A63,'Planning_zones'!$K$5:$K$154,"&lt;&gt;Annulé",'Planning_zones'!$G$5:$G$154,"&lt;="&amp;AI$4+6,'Planning_zones'!$H$5:$H$154,"&gt;="&amp;AI$4),0))</f>
        <v/>
      </c>
      <c r="AJ63" s="13">
        <f>IF(OR($A63="",AJ$4=""),"",IFERROR(COUNTIFS('Planning_zones'!$B$5:$B$154,$A63,'Planning_zones'!$K$5:$K$154,"&lt;&gt;Annulé",'Planning_zones'!$G$5:$G$154,"&lt;="&amp;AJ$4+6,'Planning_zones'!$H$5:$H$154,"&gt;="&amp;AJ$4),0))</f>
        <v/>
      </c>
      <c r="AK63" s="13">
        <f>IF(OR($A63="",AK$4=""),"",IFERROR(COUNTIFS('Planning_zones'!$B$5:$B$154,$A63,'Planning_zones'!$K$5:$K$154,"&lt;&gt;Annulé",'Planning_zones'!$G$5:$G$154,"&lt;="&amp;AK$4+6,'Planning_zones'!$H$5:$H$154,"&gt;="&amp;AK$4),0))</f>
        <v/>
      </c>
      <c r="AL63" s="13">
        <f>IF(OR($A63="",AL$4=""),"",IFERROR(COUNTIFS('Planning_zones'!$B$5:$B$154,$A63,'Planning_zones'!$K$5:$K$154,"&lt;&gt;Annulé",'Planning_zones'!$G$5:$G$154,"&lt;="&amp;AL$4+6,'Planning_zones'!$H$5:$H$154,"&gt;="&amp;AL$4),0))</f>
        <v/>
      </c>
      <c r="AM63" s="13">
        <f>IF(OR($A63="",AM$4=""),"",IFERROR(COUNTIFS('Planning_zones'!$B$5:$B$154,$A63,'Planning_zones'!$K$5:$K$154,"&lt;&gt;Annulé",'Planning_zones'!$G$5:$G$154,"&lt;="&amp;AM$4+6,'Planning_zones'!$H$5:$H$154,"&gt;="&amp;AM$4),0))</f>
        <v/>
      </c>
      <c r="AN63" s="13">
        <f>IF(OR($A63="",AN$4=""),"",IFERROR(COUNTIFS('Planning_zones'!$B$5:$B$154,$A63,'Planning_zones'!$K$5:$K$154,"&lt;&gt;Annulé",'Planning_zones'!$G$5:$G$154,"&lt;="&amp;AN$4+6,'Planning_zones'!$H$5:$H$154,"&gt;="&amp;AN$4),0))</f>
        <v/>
      </c>
      <c r="AO63" s="13">
        <f>IF(OR($A63="",AO$4=""),"",IFERROR(COUNTIFS('Planning_zones'!$B$5:$B$154,$A63,'Planning_zones'!$K$5:$K$154,"&lt;&gt;Annulé",'Planning_zones'!$G$5:$G$154,"&lt;="&amp;AO$4+6,'Planning_zones'!$H$5:$H$154,"&gt;="&amp;AO$4),0))</f>
        <v/>
      </c>
      <c r="AP63" s="13">
        <f>IF(OR($A63="",AP$4=""),"",IFERROR(COUNTIFS('Planning_zones'!$B$5:$B$154,$A63,'Planning_zones'!$K$5:$K$154,"&lt;&gt;Annulé",'Planning_zones'!$G$5:$G$154,"&lt;="&amp;AP$4+6,'Planning_zones'!$H$5:$H$154,"&gt;="&amp;AP$4),0))</f>
        <v/>
      </c>
      <c r="AQ63" s="13">
        <f>IF(OR($A63="",AQ$4=""),"",IFERROR(COUNTIFS('Planning_zones'!$B$5:$B$154,$A63,'Planning_zones'!$K$5:$K$154,"&lt;&gt;Annulé",'Planning_zones'!$G$5:$G$154,"&lt;="&amp;AQ$4+6,'Planning_zones'!$H$5:$H$154,"&gt;="&amp;AQ$4),0))</f>
        <v/>
      </c>
      <c r="AR63" s="13">
        <f>IF(OR($A63="",AR$4=""),"",IFERROR(COUNTIFS('Planning_zones'!$B$5:$B$154,$A63,'Planning_zones'!$K$5:$K$154,"&lt;&gt;Annulé",'Planning_zones'!$G$5:$G$154,"&lt;="&amp;AR$4+6,'Planning_zones'!$H$5:$H$154,"&gt;="&amp;AR$4),0))</f>
        <v/>
      </c>
      <c r="AS63" s="13">
        <f>IF(OR($A63="",AS$4=""),"",IFERROR(COUNTIFS('Planning_zones'!$B$5:$B$154,$A63,'Planning_zones'!$K$5:$K$154,"&lt;&gt;Annulé",'Planning_zones'!$G$5:$G$154,"&lt;="&amp;AS$4+6,'Planning_zones'!$H$5:$H$154,"&gt;="&amp;AS$4),0))</f>
        <v/>
      </c>
      <c r="AT63" s="13">
        <f>IF(OR($A63="",AT$4=""),"",IFERROR(COUNTIFS('Planning_zones'!$B$5:$B$154,$A63,'Planning_zones'!$K$5:$K$154,"&lt;&gt;Annulé",'Planning_zones'!$G$5:$G$154,"&lt;="&amp;AT$4+6,'Planning_zones'!$H$5:$H$154,"&gt;="&amp;AT$4),0))</f>
        <v/>
      </c>
      <c r="AU63" s="13">
        <f>IF(OR($A63="",AU$4=""),"",IFERROR(COUNTIFS('Planning_zones'!$B$5:$B$154,$A63,'Planning_zones'!$K$5:$K$154,"&lt;&gt;Annulé",'Planning_zones'!$G$5:$G$154,"&lt;="&amp;AU$4+6,'Planning_zones'!$H$5:$H$154,"&gt;="&amp;AU$4),0))</f>
        <v/>
      </c>
      <c r="AV63" s="13">
        <f>IF(OR($A63="",AV$4=""),"",IFERROR(COUNTIFS('Planning_zones'!$B$5:$B$154,$A63,'Planning_zones'!$K$5:$K$154,"&lt;&gt;Annulé",'Planning_zones'!$G$5:$G$154,"&lt;="&amp;AV$4+6,'Planning_zones'!$H$5:$H$154,"&gt;="&amp;AV$4),0))</f>
        <v/>
      </c>
      <c r="AW63" s="13">
        <f>IF(OR($A63="",AW$4=""),"",IFERROR(COUNTIFS('Planning_zones'!$B$5:$B$154,$A63,'Planning_zones'!$K$5:$K$154,"&lt;&gt;Annulé",'Planning_zones'!$G$5:$G$154,"&lt;="&amp;AW$4+6,'Planning_zones'!$H$5:$H$154,"&gt;="&amp;AW$4),0))</f>
        <v/>
      </c>
      <c r="AX63" s="13">
        <f>IF(OR($A63="",AX$4=""),"",IFERROR(COUNTIFS('Planning_zones'!$B$5:$B$154,$A63,'Planning_zones'!$K$5:$K$154,"&lt;&gt;Annulé",'Planning_zones'!$G$5:$G$154,"&lt;="&amp;AX$4+6,'Planning_zones'!$H$5:$H$154,"&gt;="&amp;AX$4),0))</f>
        <v/>
      </c>
      <c r="AY63" s="13">
        <f>IF(OR($A63="",AY$4=""),"",IFERROR(COUNTIFS('Planning_zones'!$B$5:$B$154,$A63,'Planning_zones'!$K$5:$K$154,"&lt;&gt;Annulé",'Planning_zones'!$G$5:$G$154,"&lt;="&amp;AY$4+6,'Planning_zones'!$H$5:$H$154,"&gt;="&amp;AY$4),0))</f>
        <v/>
      </c>
      <c r="AZ63" s="13">
        <f>IF(OR($A63="",AZ$4=""),"",IFERROR(COUNTIFS('Planning_zones'!$B$5:$B$154,$A63,'Planning_zones'!$K$5:$K$154,"&lt;&gt;Annulé",'Planning_zones'!$G$5:$G$154,"&lt;="&amp;AZ$4+6,'Planning_zones'!$H$5:$H$154,"&gt;="&amp;AZ$4),0))</f>
        <v/>
      </c>
      <c r="BA63" s="13">
        <f>IF(OR($A63="",BA$4=""),"",IFERROR(COUNTIFS('Planning_zones'!$B$5:$B$154,$A63,'Planning_zones'!$K$5:$K$154,"&lt;&gt;Annulé",'Planning_zones'!$G$5:$G$154,"&lt;="&amp;BA$4+6,'Planning_zones'!$H$5:$H$154,"&gt;="&amp;BA$4),0))</f>
        <v/>
      </c>
    </row>
    <row r="64" ht="21" customHeight="1">
      <c r="A64" s="28">
        <f>IFERROR(INDEX('Paramètres'!$A$8:$A$107,MATCH(SMALL('Paramètres'!$C$8:$C$107,60),'Paramètres'!$C$8:$C$107,0)),"")</f>
        <v/>
      </c>
      <c r="B64" s="13">
        <f>IF(OR($A64="",B$4=""),"",IFERROR(COUNTIFS('Planning_zones'!$B$5:$B$154,$A64,'Planning_zones'!$K$5:$K$154,"&lt;&gt;Annulé",'Planning_zones'!$G$5:$G$154,"&lt;="&amp;B$4+6,'Planning_zones'!$H$5:$H$154,"&gt;="&amp;B$4),0))</f>
        <v/>
      </c>
      <c r="C64" s="13">
        <f>IF(OR($A64="",C$4=""),"",IFERROR(COUNTIFS('Planning_zones'!$B$5:$B$154,$A64,'Planning_zones'!$K$5:$K$154,"&lt;&gt;Annulé",'Planning_zones'!$G$5:$G$154,"&lt;="&amp;C$4+6,'Planning_zones'!$H$5:$H$154,"&gt;="&amp;C$4),0))</f>
        <v/>
      </c>
      <c r="D64" s="13">
        <f>IF(OR($A64="",D$4=""),"",IFERROR(COUNTIFS('Planning_zones'!$B$5:$B$154,$A64,'Planning_zones'!$K$5:$K$154,"&lt;&gt;Annulé",'Planning_zones'!$G$5:$G$154,"&lt;="&amp;D$4+6,'Planning_zones'!$H$5:$H$154,"&gt;="&amp;D$4),0))</f>
        <v/>
      </c>
      <c r="E64" s="13">
        <f>IF(OR($A64="",E$4=""),"",IFERROR(COUNTIFS('Planning_zones'!$B$5:$B$154,$A64,'Planning_zones'!$K$5:$K$154,"&lt;&gt;Annulé",'Planning_zones'!$G$5:$G$154,"&lt;="&amp;E$4+6,'Planning_zones'!$H$5:$H$154,"&gt;="&amp;E$4),0))</f>
        <v/>
      </c>
      <c r="F64" s="13">
        <f>IF(OR($A64="",F$4=""),"",IFERROR(COUNTIFS('Planning_zones'!$B$5:$B$154,$A64,'Planning_zones'!$K$5:$K$154,"&lt;&gt;Annulé",'Planning_zones'!$G$5:$G$154,"&lt;="&amp;F$4+6,'Planning_zones'!$H$5:$H$154,"&gt;="&amp;F$4),0))</f>
        <v/>
      </c>
      <c r="G64" s="13">
        <f>IF(OR($A64="",G$4=""),"",IFERROR(COUNTIFS('Planning_zones'!$B$5:$B$154,$A64,'Planning_zones'!$K$5:$K$154,"&lt;&gt;Annulé",'Planning_zones'!$G$5:$G$154,"&lt;="&amp;G$4+6,'Planning_zones'!$H$5:$H$154,"&gt;="&amp;G$4),0))</f>
        <v/>
      </c>
      <c r="H64" s="13">
        <f>IF(OR($A64="",H$4=""),"",IFERROR(COUNTIFS('Planning_zones'!$B$5:$B$154,$A64,'Planning_zones'!$K$5:$K$154,"&lt;&gt;Annulé",'Planning_zones'!$G$5:$G$154,"&lt;="&amp;H$4+6,'Planning_zones'!$H$5:$H$154,"&gt;="&amp;H$4),0))</f>
        <v/>
      </c>
      <c r="I64" s="13">
        <f>IF(OR($A64="",I$4=""),"",IFERROR(COUNTIFS('Planning_zones'!$B$5:$B$154,$A64,'Planning_zones'!$K$5:$K$154,"&lt;&gt;Annulé",'Planning_zones'!$G$5:$G$154,"&lt;="&amp;I$4+6,'Planning_zones'!$H$5:$H$154,"&gt;="&amp;I$4),0))</f>
        <v/>
      </c>
      <c r="J64" s="13">
        <f>IF(OR($A64="",J$4=""),"",IFERROR(COUNTIFS('Planning_zones'!$B$5:$B$154,$A64,'Planning_zones'!$K$5:$K$154,"&lt;&gt;Annulé",'Planning_zones'!$G$5:$G$154,"&lt;="&amp;J$4+6,'Planning_zones'!$H$5:$H$154,"&gt;="&amp;J$4),0))</f>
        <v/>
      </c>
      <c r="K64" s="13">
        <f>IF(OR($A64="",K$4=""),"",IFERROR(COUNTIFS('Planning_zones'!$B$5:$B$154,$A64,'Planning_zones'!$K$5:$K$154,"&lt;&gt;Annulé",'Planning_zones'!$G$5:$G$154,"&lt;="&amp;K$4+6,'Planning_zones'!$H$5:$H$154,"&gt;="&amp;K$4),0))</f>
        <v/>
      </c>
      <c r="L64" s="13">
        <f>IF(OR($A64="",L$4=""),"",IFERROR(COUNTIFS('Planning_zones'!$B$5:$B$154,$A64,'Planning_zones'!$K$5:$K$154,"&lt;&gt;Annulé",'Planning_zones'!$G$5:$G$154,"&lt;="&amp;L$4+6,'Planning_zones'!$H$5:$H$154,"&gt;="&amp;L$4),0))</f>
        <v/>
      </c>
      <c r="M64" s="13">
        <f>IF(OR($A64="",M$4=""),"",IFERROR(COUNTIFS('Planning_zones'!$B$5:$B$154,$A64,'Planning_zones'!$K$5:$K$154,"&lt;&gt;Annulé",'Planning_zones'!$G$5:$G$154,"&lt;="&amp;M$4+6,'Planning_zones'!$H$5:$H$154,"&gt;="&amp;M$4),0))</f>
        <v/>
      </c>
      <c r="N64" s="13">
        <f>IF(OR($A64="",N$4=""),"",IFERROR(COUNTIFS('Planning_zones'!$B$5:$B$154,$A64,'Planning_zones'!$K$5:$K$154,"&lt;&gt;Annulé",'Planning_zones'!$G$5:$G$154,"&lt;="&amp;N$4+6,'Planning_zones'!$H$5:$H$154,"&gt;="&amp;N$4),0))</f>
        <v/>
      </c>
      <c r="O64" s="13">
        <f>IF(OR($A64="",O$4=""),"",IFERROR(COUNTIFS('Planning_zones'!$B$5:$B$154,$A64,'Planning_zones'!$K$5:$K$154,"&lt;&gt;Annulé",'Planning_zones'!$G$5:$G$154,"&lt;="&amp;O$4+6,'Planning_zones'!$H$5:$H$154,"&gt;="&amp;O$4),0))</f>
        <v/>
      </c>
      <c r="P64" s="13">
        <f>IF(OR($A64="",P$4=""),"",IFERROR(COUNTIFS('Planning_zones'!$B$5:$B$154,$A64,'Planning_zones'!$K$5:$K$154,"&lt;&gt;Annulé",'Planning_zones'!$G$5:$G$154,"&lt;="&amp;P$4+6,'Planning_zones'!$H$5:$H$154,"&gt;="&amp;P$4),0))</f>
        <v/>
      </c>
      <c r="Q64" s="13">
        <f>IF(OR($A64="",Q$4=""),"",IFERROR(COUNTIFS('Planning_zones'!$B$5:$B$154,$A64,'Planning_zones'!$K$5:$K$154,"&lt;&gt;Annulé",'Planning_zones'!$G$5:$G$154,"&lt;="&amp;Q$4+6,'Planning_zones'!$H$5:$H$154,"&gt;="&amp;Q$4),0))</f>
        <v/>
      </c>
      <c r="R64" s="13">
        <f>IF(OR($A64="",R$4=""),"",IFERROR(COUNTIFS('Planning_zones'!$B$5:$B$154,$A64,'Planning_zones'!$K$5:$K$154,"&lt;&gt;Annulé",'Planning_zones'!$G$5:$G$154,"&lt;="&amp;R$4+6,'Planning_zones'!$H$5:$H$154,"&gt;="&amp;R$4),0))</f>
        <v/>
      </c>
      <c r="S64" s="13">
        <f>IF(OR($A64="",S$4=""),"",IFERROR(COUNTIFS('Planning_zones'!$B$5:$B$154,$A64,'Planning_zones'!$K$5:$K$154,"&lt;&gt;Annulé",'Planning_zones'!$G$5:$G$154,"&lt;="&amp;S$4+6,'Planning_zones'!$H$5:$H$154,"&gt;="&amp;S$4),0))</f>
        <v/>
      </c>
      <c r="T64" s="13">
        <f>IF(OR($A64="",T$4=""),"",IFERROR(COUNTIFS('Planning_zones'!$B$5:$B$154,$A64,'Planning_zones'!$K$5:$K$154,"&lt;&gt;Annulé",'Planning_zones'!$G$5:$G$154,"&lt;="&amp;T$4+6,'Planning_zones'!$H$5:$H$154,"&gt;="&amp;T$4),0))</f>
        <v/>
      </c>
      <c r="U64" s="13">
        <f>IF(OR($A64="",U$4=""),"",IFERROR(COUNTIFS('Planning_zones'!$B$5:$B$154,$A64,'Planning_zones'!$K$5:$K$154,"&lt;&gt;Annulé",'Planning_zones'!$G$5:$G$154,"&lt;="&amp;U$4+6,'Planning_zones'!$H$5:$H$154,"&gt;="&amp;U$4),0))</f>
        <v/>
      </c>
      <c r="V64" s="13">
        <f>IF(OR($A64="",V$4=""),"",IFERROR(COUNTIFS('Planning_zones'!$B$5:$B$154,$A64,'Planning_zones'!$K$5:$K$154,"&lt;&gt;Annulé",'Planning_zones'!$G$5:$G$154,"&lt;="&amp;V$4+6,'Planning_zones'!$H$5:$H$154,"&gt;="&amp;V$4),0))</f>
        <v/>
      </c>
      <c r="W64" s="13">
        <f>IF(OR($A64="",W$4=""),"",IFERROR(COUNTIFS('Planning_zones'!$B$5:$B$154,$A64,'Planning_zones'!$K$5:$K$154,"&lt;&gt;Annulé",'Planning_zones'!$G$5:$G$154,"&lt;="&amp;W$4+6,'Planning_zones'!$H$5:$H$154,"&gt;="&amp;W$4),0))</f>
        <v/>
      </c>
      <c r="X64" s="13">
        <f>IF(OR($A64="",X$4=""),"",IFERROR(COUNTIFS('Planning_zones'!$B$5:$B$154,$A64,'Planning_zones'!$K$5:$K$154,"&lt;&gt;Annulé",'Planning_zones'!$G$5:$G$154,"&lt;="&amp;X$4+6,'Planning_zones'!$H$5:$H$154,"&gt;="&amp;X$4),0))</f>
        <v/>
      </c>
      <c r="Y64" s="13">
        <f>IF(OR($A64="",Y$4=""),"",IFERROR(COUNTIFS('Planning_zones'!$B$5:$B$154,$A64,'Planning_zones'!$K$5:$K$154,"&lt;&gt;Annulé",'Planning_zones'!$G$5:$G$154,"&lt;="&amp;Y$4+6,'Planning_zones'!$H$5:$H$154,"&gt;="&amp;Y$4),0))</f>
        <v/>
      </c>
      <c r="Z64" s="13">
        <f>IF(OR($A64="",Z$4=""),"",IFERROR(COUNTIFS('Planning_zones'!$B$5:$B$154,$A64,'Planning_zones'!$K$5:$K$154,"&lt;&gt;Annulé",'Planning_zones'!$G$5:$G$154,"&lt;="&amp;Z$4+6,'Planning_zones'!$H$5:$H$154,"&gt;="&amp;Z$4),0))</f>
        <v/>
      </c>
      <c r="AA64" s="13">
        <f>IF(OR($A64="",AA$4=""),"",IFERROR(COUNTIFS('Planning_zones'!$B$5:$B$154,$A64,'Planning_zones'!$K$5:$K$154,"&lt;&gt;Annulé",'Planning_zones'!$G$5:$G$154,"&lt;="&amp;AA$4+6,'Planning_zones'!$H$5:$H$154,"&gt;="&amp;AA$4),0))</f>
        <v/>
      </c>
      <c r="AB64" s="13">
        <f>IF(OR($A64="",AB$4=""),"",IFERROR(COUNTIFS('Planning_zones'!$B$5:$B$154,$A64,'Planning_zones'!$K$5:$K$154,"&lt;&gt;Annulé",'Planning_zones'!$G$5:$G$154,"&lt;="&amp;AB$4+6,'Planning_zones'!$H$5:$H$154,"&gt;="&amp;AB$4),0))</f>
        <v/>
      </c>
      <c r="AC64" s="13">
        <f>IF(OR($A64="",AC$4=""),"",IFERROR(COUNTIFS('Planning_zones'!$B$5:$B$154,$A64,'Planning_zones'!$K$5:$K$154,"&lt;&gt;Annulé",'Planning_zones'!$G$5:$G$154,"&lt;="&amp;AC$4+6,'Planning_zones'!$H$5:$H$154,"&gt;="&amp;AC$4),0))</f>
        <v/>
      </c>
      <c r="AD64" s="13">
        <f>IF(OR($A64="",AD$4=""),"",IFERROR(COUNTIFS('Planning_zones'!$B$5:$B$154,$A64,'Planning_zones'!$K$5:$K$154,"&lt;&gt;Annulé",'Planning_zones'!$G$5:$G$154,"&lt;="&amp;AD$4+6,'Planning_zones'!$H$5:$H$154,"&gt;="&amp;AD$4),0))</f>
        <v/>
      </c>
      <c r="AE64" s="13">
        <f>IF(OR($A64="",AE$4=""),"",IFERROR(COUNTIFS('Planning_zones'!$B$5:$B$154,$A64,'Planning_zones'!$K$5:$K$154,"&lt;&gt;Annulé",'Planning_zones'!$G$5:$G$154,"&lt;="&amp;AE$4+6,'Planning_zones'!$H$5:$H$154,"&gt;="&amp;AE$4),0))</f>
        <v/>
      </c>
      <c r="AF64" s="13">
        <f>IF(OR($A64="",AF$4=""),"",IFERROR(COUNTIFS('Planning_zones'!$B$5:$B$154,$A64,'Planning_zones'!$K$5:$K$154,"&lt;&gt;Annulé",'Planning_zones'!$G$5:$G$154,"&lt;="&amp;AF$4+6,'Planning_zones'!$H$5:$H$154,"&gt;="&amp;AF$4),0))</f>
        <v/>
      </c>
      <c r="AG64" s="13">
        <f>IF(OR($A64="",AG$4=""),"",IFERROR(COUNTIFS('Planning_zones'!$B$5:$B$154,$A64,'Planning_zones'!$K$5:$K$154,"&lt;&gt;Annulé",'Planning_zones'!$G$5:$G$154,"&lt;="&amp;AG$4+6,'Planning_zones'!$H$5:$H$154,"&gt;="&amp;AG$4),0))</f>
        <v/>
      </c>
      <c r="AH64" s="13">
        <f>IF(OR($A64="",AH$4=""),"",IFERROR(COUNTIFS('Planning_zones'!$B$5:$B$154,$A64,'Planning_zones'!$K$5:$K$154,"&lt;&gt;Annulé",'Planning_zones'!$G$5:$G$154,"&lt;="&amp;AH$4+6,'Planning_zones'!$H$5:$H$154,"&gt;="&amp;AH$4),0))</f>
        <v/>
      </c>
      <c r="AI64" s="13">
        <f>IF(OR($A64="",AI$4=""),"",IFERROR(COUNTIFS('Planning_zones'!$B$5:$B$154,$A64,'Planning_zones'!$K$5:$K$154,"&lt;&gt;Annulé",'Planning_zones'!$G$5:$G$154,"&lt;="&amp;AI$4+6,'Planning_zones'!$H$5:$H$154,"&gt;="&amp;AI$4),0))</f>
        <v/>
      </c>
      <c r="AJ64" s="13">
        <f>IF(OR($A64="",AJ$4=""),"",IFERROR(COUNTIFS('Planning_zones'!$B$5:$B$154,$A64,'Planning_zones'!$K$5:$K$154,"&lt;&gt;Annulé",'Planning_zones'!$G$5:$G$154,"&lt;="&amp;AJ$4+6,'Planning_zones'!$H$5:$H$154,"&gt;="&amp;AJ$4),0))</f>
        <v/>
      </c>
      <c r="AK64" s="13">
        <f>IF(OR($A64="",AK$4=""),"",IFERROR(COUNTIFS('Planning_zones'!$B$5:$B$154,$A64,'Planning_zones'!$K$5:$K$154,"&lt;&gt;Annulé",'Planning_zones'!$G$5:$G$154,"&lt;="&amp;AK$4+6,'Planning_zones'!$H$5:$H$154,"&gt;="&amp;AK$4),0))</f>
        <v/>
      </c>
      <c r="AL64" s="13">
        <f>IF(OR($A64="",AL$4=""),"",IFERROR(COUNTIFS('Planning_zones'!$B$5:$B$154,$A64,'Planning_zones'!$K$5:$K$154,"&lt;&gt;Annulé",'Planning_zones'!$G$5:$G$154,"&lt;="&amp;AL$4+6,'Planning_zones'!$H$5:$H$154,"&gt;="&amp;AL$4),0))</f>
        <v/>
      </c>
      <c r="AM64" s="13">
        <f>IF(OR($A64="",AM$4=""),"",IFERROR(COUNTIFS('Planning_zones'!$B$5:$B$154,$A64,'Planning_zones'!$K$5:$K$154,"&lt;&gt;Annulé",'Planning_zones'!$G$5:$G$154,"&lt;="&amp;AM$4+6,'Planning_zones'!$H$5:$H$154,"&gt;="&amp;AM$4),0))</f>
        <v/>
      </c>
      <c r="AN64" s="13">
        <f>IF(OR($A64="",AN$4=""),"",IFERROR(COUNTIFS('Planning_zones'!$B$5:$B$154,$A64,'Planning_zones'!$K$5:$K$154,"&lt;&gt;Annulé",'Planning_zones'!$G$5:$G$154,"&lt;="&amp;AN$4+6,'Planning_zones'!$H$5:$H$154,"&gt;="&amp;AN$4),0))</f>
        <v/>
      </c>
      <c r="AO64" s="13">
        <f>IF(OR($A64="",AO$4=""),"",IFERROR(COUNTIFS('Planning_zones'!$B$5:$B$154,$A64,'Planning_zones'!$K$5:$K$154,"&lt;&gt;Annulé",'Planning_zones'!$G$5:$G$154,"&lt;="&amp;AO$4+6,'Planning_zones'!$H$5:$H$154,"&gt;="&amp;AO$4),0))</f>
        <v/>
      </c>
      <c r="AP64" s="13">
        <f>IF(OR($A64="",AP$4=""),"",IFERROR(COUNTIFS('Planning_zones'!$B$5:$B$154,$A64,'Planning_zones'!$K$5:$K$154,"&lt;&gt;Annulé",'Planning_zones'!$G$5:$G$154,"&lt;="&amp;AP$4+6,'Planning_zones'!$H$5:$H$154,"&gt;="&amp;AP$4),0))</f>
        <v/>
      </c>
      <c r="AQ64" s="13">
        <f>IF(OR($A64="",AQ$4=""),"",IFERROR(COUNTIFS('Planning_zones'!$B$5:$B$154,$A64,'Planning_zones'!$K$5:$K$154,"&lt;&gt;Annulé",'Planning_zones'!$G$5:$G$154,"&lt;="&amp;AQ$4+6,'Planning_zones'!$H$5:$H$154,"&gt;="&amp;AQ$4),0))</f>
        <v/>
      </c>
      <c r="AR64" s="13">
        <f>IF(OR($A64="",AR$4=""),"",IFERROR(COUNTIFS('Planning_zones'!$B$5:$B$154,$A64,'Planning_zones'!$K$5:$K$154,"&lt;&gt;Annulé",'Planning_zones'!$G$5:$G$154,"&lt;="&amp;AR$4+6,'Planning_zones'!$H$5:$H$154,"&gt;="&amp;AR$4),0))</f>
        <v/>
      </c>
      <c r="AS64" s="13">
        <f>IF(OR($A64="",AS$4=""),"",IFERROR(COUNTIFS('Planning_zones'!$B$5:$B$154,$A64,'Planning_zones'!$K$5:$K$154,"&lt;&gt;Annulé",'Planning_zones'!$G$5:$G$154,"&lt;="&amp;AS$4+6,'Planning_zones'!$H$5:$H$154,"&gt;="&amp;AS$4),0))</f>
        <v/>
      </c>
      <c r="AT64" s="13">
        <f>IF(OR($A64="",AT$4=""),"",IFERROR(COUNTIFS('Planning_zones'!$B$5:$B$154,$A64,'Planning_zones'!$K$5:$K$154,"&lt;&gt;Annulé",'Planning_zones'!$G$5:$G$154,"&lt;="&amp;AT$4+6,'Planning_zones'!$H$5:$H$154,"&gt;="&amp;AT$4),0))</f>
        <v/>
      </c>
      <c r="AU64" s="13">
        <f>IF(OR($A64="",AU$4=""),"",IFERROR(COUNTIFS('Planning_zones'!$B$5:$B$154,$A64,'Planning_zones'!$K$5:$K$154,"&lt;&gt;Annulé",'Planning_zones'!$G$5:$G$154,"&lt;="&amp;AU$4+6,'Planning_zones'!$H$5:$H$154,"&gt;="&amp;AU$4),0))</f>
        <v/>
      </c>
      <c r="AV64" s="13">
        <f>IF(OR($A64="",AV$4=""),"",IFERROR(COUNTIFS('Planning_zones'!$B$5:$B$154,$A64,'Planning_zones'!$K$5:$K$154,"&lt;&gt;Annulé",'Planning_zones'!$G$5:$G$154,"&lt;="&amp;AV$4+6,'Planning_zones'!$H$5:$H$154,"&gt;="&amp;AV$4),0))</f>
        <v/>
      </c>
      <c r="AW64" s="13">
        <f>IF(OR($A64="",AW$4=""),"",IFERROR(COUNTIFS('Planning_zones'!$B$5:$B$154,$A64,'Planning_zones'!$K$5:$K$154,"&lt;&gt;Annulé",'Planning_zones'!$G$5:$G$154,"&lt;="&amp;AW$4+6,'Planning_zones'!$H$5:$H$154,"&gt;="&amp;AW$4),0))</f>
        <v/>
      </c>
      <c r="AX64" s="13">
        <f>IF(OR($A64="",AX$4=""),"",IFERROR(COUNTIFS('Planning_zones'!$B$5:$B$154,$A64,'Planning_zones'!$K$5:$K$154,"&lt;&gt;Annulé",'Planning_zones'!$G$5:$G$154,"&lt;="&amp;AX$4+6,'Planning_zones'!$H$5:$H$154,"&gt;="&amp;AX$4),0))</f>
        <v/>
      </c>
      <c r="AY64" s="13">
        <f>IF(OR($A64="",AY$4=""),"",IFERROR(COUNTIFS('Planning_zones'!$B$5:$B$154,$A64,'Planning_zones'!$K$5:$K$154,"&lt;&gt;Annulé",'Planning_zones'!$G$5:$G$154,"&lt;="&amp;AY$4+6,'Planning_zones'!$H$5:$H$154,"&gt;="&amp;AY$4),0))</f>
        <v/>
      </c>
      <c r="AZ64" s="13">
        <f>IF(OR($A64="",AZ$4=""),"",IFERROR(COUNTIFS('Planning_zones'!$B$5:$B$154,$A64,'Planning_zones'!$K$5:$K$154,"&lt;&gt;Annulé",'Planning_zones'!$G$5:$G$154,"&lt;="&amp;AZ$4+6,'Planning_zones'!$H$5:$H$154,"&gt;="&amp;AZ$4),0))</f>
        <v/>
      </c>
      <c r="BA64" s="13">
        <f>IF(OR($A64="",BA$4=""),"",IFERROR(COUNTIFS('Planning_zones'!$B$5:$B$154,$A64,'Planning_zones'!$K$5:$K$154,"&lt;&gt;Annulé",'Planning_zones'!$G$5:$G$154,"&lt;="&amp;BA$4+6,'Planning_zones'!$H$5:$H$154,"&gt;="&amp;BA$4),0))</f>
        <v/>
      </c>
    </row>
    <row r="65" ht="21" customHeight="1">
      <c r="A65" s="27">
        <f>IFERROR(INDEX('Paramètres'!$A$8:$A$107,MATCH(SMALL('Paramètres'!$C$8:$C$107,61),'Paramètres'!$C$8:$C$107,0)),"")</f>
        <v/>
      </c>
      <c r="B65" s="13">
        <f>IF(OR($A65="",B$4=""),"",IFERROR(COUNTIFS('Planning_zones'!$B$5:$B$154,$A65,'Planning_zones'!$K$5:$K$154,"&lt;&gt;Annulé",'Planning_zones'!$G$5:$G$154,"&lt;="&amp;B$4+6,'Planning_zones'!$H$5:$H$154,"&gt;="&amp;B$4),0))</f>
        <v/>
      </c>
      <c r="C65" s="13">
        <f>IF(OR($A65="",C$4=""),"",IFERROR(COUNTIFS('Planning_zones'!$B$5:$B$154,$A65,'Planning_zones'!$K$5:$K$154,"&lt;&gt;Annulé",'Planning_zones'!$G$5:$G$154,"&lt;="&amp;C$4+6,'Planning_zones'!$H$5:$H$154,"&gt;="&amp;C$4),0))</f>
        <v/>
      </c>
      <c r="D65" s="13">
        <f>IF(OR($A65="",D$4=""),"",IFERROR(COUNTIFS('Planning_zones'!$B$5:$B$154,$A65,'Planning_zones'!$K$5:$K$154,"&lt;&gt;Annulé",'Planning_zones'!$G$5:$G$154,"&lt;="&amp;D$4+6,'Planning_zones'!$H$5:$H$154,"&gt;="&amp;D$4),0))</f>
        <v/>
      </c>
      <c r="E65" s="13">
        <f>IF(OR($A65="",E$4=""),"",IFERROR(COUNTIFS('Planning_zones'!$B$5:$B$154,$A65,'Planning_zones'!$K$5:$K$154,"&lt;&gt;Annulé",'Planning_zones'!$G$5:$G$154,"&lt;="&amp;E$4+6,'Planning_zones'!$H$5:$H$154,"&gt;="&amp;E$4),0))</f>
        <v/>
      </c>
      <c r="F65" s="13">
        <f>IF(OR($A65="",F$4=""),"",IFERROR(COUNTIFS('Planning_zones'!$B$5:$B$154,$A65,'Planning_zones'!$K$5:$K$154,"&lt;&gt;Annulé",'Planning_zones'!$G$5:$G$154,"&lt;="&amp;F$4+6,'Planning_zones'!$H$5:$H$154,"&gt;="&amp;F$4),0))</f>
        <v/>
      </c>
      <c r="G65" s="13">
        <f>IF(OR($A65="",G$4=""),"",IFERROR(COUNTIFS('Planning_zones'!$B$5:$B$154,$A65,'Planning_zones'!$K$5:$K$154,"&lt;&gt;Annulé",'Planning_zones'!$G$5:$G$154,"&lt;="&amp;G$4+6,'Planning_zones'!$H$5:$H$154,"&gt;="&amp;G$4),0))</f>
        <v/>
      </c>
      <c r="H65" s="13">
        <f>IF(OR($A65="",H$4=""),"",IFERROR(COUNTIFS('Planning_zones'!$B$5:$B$154,$A65,'Planning_zones'!$K$5:$K$154,"&lt;&gt;Annulé",'Planning_zones'!$G$5:$G$154,"&lt;="&amp;H$4+6,'Planning_zones'!$H$5:$H$154,"&gt;="&amp;H$4),0))</f>
        <v/>
      </c>
      <c r="I65" s="13">
        <f>IF(OR($A65="",I$4=""),"",IFERROR(COUNTIFS('Planning_zones'!$B$5:$B$154,$A65,'Planning_zones'!$K$5:$K$154,"&lt;&gt;Annulé",'Planning_zones'!$G$5:$G$154,"&lt;="&amp;I$4+6,'Planning_zones'!$H$5:$H$154,"&gt;="&amp;I$4),0))</f>
        <v/>
      </c>
      <c r="J65" s="13">
        <f>IF(OR($A65="",J$4=""),"",IFERROR(COUNTIFS('Planning_zones'!$B$5:$B$154,$A65,'Planning_zones'!$K$5:$K$154,"&lt;&gt;Annulé",'Planning_zones'!$G$5:$G$154,"&lt;="&amp;J$4+6,'Planning_zones'!$H$5:$H$154,"&gt;="&amp;J$4),0))</f>
        <v/>
      </c>
      <c r="K65" s="13">
        <f>IF(OR($A65="",K$4=""),"",IFERROR(COUNTIFS('Planning_zones'!$B$5:$B$154,$A65,'Planning_zones'!$K$5:$K$154,"&lt;&gt;Annulé",'Planning_zones'!$G$5:$G$154,"&lt;="&amp;K$4+6,'Planning_zones'!$H$5:$H$154,"&gt;="&amp;K$4),0))</f>
        <v/>
      </c>
      <c r="L65" s="13">
        <f>IF(OR($A65="",L$4=""),"",IFERROR(COUNTIFS('Planning_zones'!$B$5:$B$154,$A65,'Planning_zones'!$K$5:$K$154,"&lt;&gt;Annulé",'Planning_zones'!$G$5:$G$154,"&lt;="&amp;L$4+6,'Planning_zones'!$H$5:$H$154,"&gt;="&amp;L$4),0))</f>
        <v/>
      </c>
      <c r="M65" s="13">
        <f>IF(OR($A65="",M$4=""),"",IFERROR(COUNTIFS('Planning_zones'!$B$5:$B$154,$A65,'Planning_zones'!$K$5:$K$154,"&lt;&gt;Annulé",'Planning_zones'!$G$5:$G$154,"&lt;="&amp;M$4+6,'Planning_zones'!$H$5:$H$154,"&gt;="&amp;M$4),0))</f>
        <v/>
      </c>
      <c r="N65" s="13">
        <f>IF(OR($A65="",N$4=""),"",IFERROR(COUNTIFS('Planning_zones'!$B$5:$B$154,$A65,'Planning_zones'!$K$5:$K$154,"&lt;&gt;Annulé",'Planning_zones'!$G$5:$G$154,"&lt;="&amp;N$4+6,'Planning_zones'!$H$5:$H$154,"&gt;="&amp;N$4),0))</f>
        <v/>
      </c>
      <c r="O65" s="13">
        <f>IF(OR($A65="",O$4=""),"",IFERROR(COUNTIFS('Planning_zones'!$B$5:$B$154,$A65,'Planning_zones'!$K$5:$K$154,"&lt;&gt;Annulé",'Planning_zones'!$G$5:$G$154,"&lt;="&amp;O$4+6,'Planning_zones'!$H$5:$H$154,"&gt;="&amp;O$4),0))</f>
        <v/>
      </c>
      <c r="P65" s="13">
        <f>IF(OR($A65="",P$4=""),"",IFERROR(COUNTIFS('Planning_zones'!$B$5:$B$154,$A65,'Planning_zones'!$K$5:$K$154,"&lt;&gt;Annulé",'Planning_zones'!$G$5:$G$154,"&lt;="&amp;P$4+6,'Planning_zones'!$H$5:$H$154,"&gt;="&amp;P$4),0))</f>
        <v/>
      </c>
      <c r="Q65" s="13">
        <f>IF(OR($A65="",Q$4=""),"",IFERROR(COUNTIFS('Planning_zones'!$B$5:$B$154,$A65,'Planning_zones'!$K$5:$K$154,"&lt;&gt;Annulé",'Planning_zones'!$G$5:$G$154,"&lt;="&amp;Q$4+6,'Planning_zones'!$H$5:$H$154,"&gt;="&amp;Q$4),0))</f>
        <v/>
      </c>
      <c r="R65" s="13">
        <f>IF(OR($A65="",R$4=""),"",IFERROR(COUNTIFS('Planning_zones'!$B$5:$B$154,$A65,'Planning_zones'!$K$5:$K$154,"&lt;&gt;Annulé",'Planning_zones'!$G$5:$G$154,"&lt;="&amp;R$4+6,'Planning_zones'!$H$5:$H$154,"&gt;="&amp;R$4),0))</f>
        <v/>
      </c>
      <c r="S65" s="13">
        <f>IF(OR($A65="",S$4=""),"",IFERROR(COUNTIFS('Planning_zones'!$B$5:$B$154,$A65,'Planning_zones'!$K$5:$K$154,"&lt;&gt;Annulé",'Planning_zones'!$G$5:$G$154,"&lt;="&amp;S$4+6,'Planning_zones'!$H$5:$H$154,"&gt;="&amp;S$4),0))</f>
        <v/>
      </c>
      <c r="T65" s="13">
        <f>IF(OR($A65="",T$4=""),"",IFERROR(COUNTIFS('Planning_zones'!$B$5:$B$154,$A65,'Planning_zones'!$K$5:$K$154,"&lt;&gt;Annulé",'Planning_zones'!$G$5:$G$154,"&lt;="&amp;T$4+6,'Planning_zones'!$H$5:$H$154,"&gt;="&amp;T$4),0))</f>
        <v/>
      </c>
      <c r="U65" s="13">
        <f>IF(OR($A65="",U$4=""),"",IFERROR(COUNTIFS('Planning_zones'!$B$5:$B$154,$A65,'Planning_zones'!$K$5:$K$154,"&lt;&gt;Annulé",'Planning_zones'!$G$5:$G$154,"&lt;="&amp;U$4+6,'Planning_zones'!$H$5:$H$154,"&gt;="&amp;U$4),0))</f>
        <v/>
      </c>
      <c r="V65" s="13">
        <f>IF(OR($A65="",V$4=""),"",IFERROR(COUNTIFS('Planning_zones'!$B$5:$B$154,$A65,'Planning_zones'!$K$5:$K$154,"&lt;&gt;Annulé",'Planning_zones'!$G$5:$G$154,"&lt;="&amp;V$4+6,'Planning_zones'!$H$5:$H$154,"&gt;="&amp;V$4),0))</f>
        <v/>
      </c>
      <c r="W65" s="13">
        <f>IF(OR($A65="",W$4=""),"",IFERROR(COUNTIFS('Planning_zones'!$B$5:$B$154,$A65,'Planning_zones'!$K$5:$K$154,"&lt;&gt;Annulé",'Planning_zones'!$G$5:$G$154,"&lt;="&amp;W$4+6,'Planning_zones'!$H$5:$H$154,"&gt;="&amp;W$4),0))</f>
        <v/>
      </c>
      <c r="X65" s="13">
        <f>IF(OR($A65="",X$4=""),"",IFERROR(COUNTIFS('Planning_zones'!$B$5:$B$154,$A65,'Planning_zones'!$K$5:$K$154,"&lt;&gt;Annulé",'Planning_zones'!$G$5:$G$154,"&lt;="&amp;X$4+6,'Planning_zones'!$H$5:$H$154,"&gt;="&amp;X$4),0))</f>
        <v/>
      </c>
      <c r="Y65" s="13">
        <f>IF(OR($A65="",Y$4=""),"",IFERROR(COUNTIFS('Planning_zones'!$B$5:$B$154,$A65,'Planning_zones'!$K$5:$K$154,"&lt;&gt;Annulé",'Planning_zones'!$G$5:$G$154,"&lt;="&amp;Y$4+6,'Planning_zones'!$H$5:$H$154,"&gt;="&amp;Y$4),0))</f>
        <v/>
      </c>
      <c r="Z65" s="13">
        <f>IF(OR($A65="",Z$4=""),"",IFERROR(COUNTIFS('Planning_zones'!$B$5:$B$154,$A65,'Planning_zones'!$K$5:$K$154,"&lt;&gt;Annulé",'Planning_zones'!$G$5:$G$154,"&lt;="&amp;Z$4+6,'Planning_zones'!$H$5:$H$154,"&gt;="&amp;Z$4),0))</f>
        <v/>
      </c>
      <c r="AA65" s="13">
        <f>IF(OR($A65="",AA$4=""),"",IFERROR(COUNTIFS('Planning_zones'!$B$5:$B$154,$A65,'Planning_zones'!$K$5:$K$154,"&lt;&gt;Annulé",'Planning_zones'!$G$5:$G$154,"&lt;="&amp;AA$4+6,'Planning_zones'!$H$5:$H$154,"&gt;="&amp;AA$4),0))</f>
        <v/>
      </c>
      <c r="AB65" s="13">
        <f>IF(OR($A65="",AB$4=""),"",IFERROR(COUNTIFS('Planning_zones'!$B$5:$B$154,$A65,'Planning_zones'!$K$5:$K$154,"&lt;&gt;Annulé",'Planning_zones'!$G$5:$G$154,"&lt;="&amp;AB$4+6,'Planning_zones'!$H$5:$H$154,"&gt;="&amp;AB$4),0))</f>
        <v/>
      </c>
      <c r="AC65" s="13">
        <f>IF(OR($A65="",AC$4=""),"",IFERROR(COUNTIFS('Planning_zones'!$B$5:$B$154,$A65,'Planning_zones'!$K$5:$K$154,"&lt;&gt;Annulé",'Planning_zones'!$G$5:$G$154,"&lt;="&amp;AC$4+6,'Planning_zones'!$H$5:$H$154,"&gt;="&amp;AC$4),0))</f>
        <v/>
      </c>
      <c r="AD65" s="13">
        <f>IF(OR($A65="",AD$4=""),"",IFERROR(COUNTIFS('Planning_zones'!$B$5:$B$154,$A65,'Planning_zones'!$K$5:$K$154,"&lt;&gt;Annulé",'Planning_zones'!$G$5:$G$154,"&lt;="&amp;AD$4+6,'Planning_zones'!$H$5:$H$154,"&gt;="&amp;AD$4),0))</f>
        <v/>
      </c>
      <c r="AE65" s="13">
        <f>IF(OR($A65="",AE$4=""),"",IFERROR(COUNTIFS('Planning_zones'!$B$5:$B$154,$A65,'Planning_zones'!$K$5:$K$154,"&lt;&gt;Annulé",'Planning_zones'!$G$5:$G$154,"&lt;="&amp;AE$4+6,'Planning_zones'!$H$5:$H$154,"&gt;="&amp;AE$4),0))</f>
        <v/>
      </c>
      <c r="AF65" s="13">
        <f>IF(OR($A65="",AF$4=""),"",IFERROR(COUNTIFS('Planning_zones'!$B$5:$B$154,$A65,'Planning_zones'!$K$5:$K$154,"&lt;&gt;Annulé",'Planning_zones'!$G$5:$G$154,"&lt;="&amp;AF$4+6,'Planning_zones'!$H$5:$H$154,"&gt;="&amp;AF$4),0))</f>
        <v/>
      </c>
      <c r="AG65" s="13">
        <f>IF(OR($A65="",AG$4=""),"",IFERROR(COUNTIFS('Planning_zones'!$B$5:$B$154,$A65,'Planning_zones'!$K$5:$K$154,"&lt;&gt;Annulé",'Planning_zones'!$G$5:$G$154,"&lt;="&amp;AG$4+6,'Planning_zones'!$H$5:$H$154,"&gt;="&amp;AG$4),0))</f>
        <v/>
      </c>
      <c r="AH65" s="13">
        <f>IF(OR($A65="",AH$4=""),"",IFERROR(COUNTIFS('Planning_zones'!$B$5:$B$154,$A65,'Planning_zones'!$K$5:$K$154,"&lt;&gt;Annulé",'Planning_zones'!$G$5:$G$154,"&lt;="&amp;AH$4+6,'Planning_zones'!$H$5:$H$154,"&gt;="&amp;AH$4),0))</f>
        <v/>
      </c>
      <c r="AI65" s="13">
        <f>IF(OR($A65="",AI$4=""),"",IFERROR(COUNTIFS('Planning_zones'!$B$5:$B$154,$A65,'Planning_zones'!$K$5:$K$154,"&lt;&gt;Annulé",'Planning_zones'!$G$5:$G$154,"&lt;="&amp;AI$4+6,'Planning_zones'!$H$5:$H$154,"&gt;="&amp;AI$4),0))</f>
        <v/>
      </c>
      <c r="AJ65" s="13">
        <f>IF(OR($A65="",AJ$4=""),"",IFERROR(COUNTIFS('Planning_zones'!$B$5:$B$154,$A65,'Planning_zones'!$K$5:$K$154,"&lt;&gt;Annulé",'Planning_zones'!$G$5:$G$154,"&lt;="&amp;AJ$4+6,'Planning_zones'!$H$5:$H$154,"&gt;="&amp;AJ$4),0))</f>
        <v/>
      </c>
      <c r="AK65" s="13">
        <f>IF(OR($A65="",AK$4=""),"",IFERROR(COUNTIFS('Planning_zones'!$B$5:$B$154,$A65,'Planning_zones'!$K$5:$K$154,"&lt;&gt;Annulé",'Planning_zones'!$G$5:$G$154,"&lt;="&amp;AK$4+6,'Planning_zones'!$H$5:$H$154,"&gt;="&amp;AK$4),0))</f>
        <v/>
      </c>
      <c r="AL65" s="13">
        <f>IF(OR($A65="",AL$4=""),"",IFERROR(COUNTIFS('Planning_zones'!$B$5:$B$154,$A65,'Planning_zones'!$K$5:$K$154,"&lt;&gt;Annulé",'Planning_zones'!$G$5:$G$154,"&lt;="&amp;AL$4+6,'Planning_zones'!$H$5:$H$154,"&gt;="&amp;AL$4),0))</f>
        <v/>
      </c>
      <c r="AM65" s="13">
        <f>IF(OR($A65="",AM$4=""),"",IFERROR(COUNTIFS('Planning_zones'!$B$5:$B$154,$A65,'Planning_zones'!$K$5:$K$154,"&lt;&gt;Annulé",'Planning_zones'!$G$5:$G$154,"&lt;="&amp;AM$4+6,'Planning_zones'!$H$5:$H$154,"&gt;="&amp;AM$4),0))</f>
        <v/>
      </c>
      <c r="AN65" s="13">
        <f>IF(OR($A65="",AN$4=""),"",IFERROR(COUNTIFS('Planning_zones'!$B$5:$B$154,$A65,'Planning_zones'!$K$5:$K$154,"&lt;&gt;Annulé",'Planning_zones'!$G$5:$G$154,"&lt;="&amp;AN$4+6,'Planning_zones'!$H$5:$H$154,"&gt;="&amp;AN$4),0))</f>
        <v/>
      </c>
      <c r="AO65" s="13">
        <f>IF(OR($A65="",AO$4=""),"",IFERROR(COUNTIFS('Planning_zones'!$B$5:$B$154,$A65,'Planning_zones'!$K$5:$K$154,"&lt;&gt;Annulé",'Planning_zones'!$G$5:$G$154,"&lt;="&amp;AO$4+6,'Planning_zones'!$H$5:$H$154,"&gt;="&amp;AO$4),0))</f>
        <v/>
      </c>
      <c r="AP65" s="13">
        <f>IF(OR($A65="",AP$4=""),"",IFERROR(COUNTIFS('Planning_zones'!$B$5:$B$154,$A65,'Planning_zones'!$K$5:$K$154,"&lt;&gt;Annulé",'Planning_zones'!$G$5:$G$154,"&lt;="&amp;AP$4+6,'Planning_zones'!$H$5:$H$154,"&gt;="&amp;AP$4),0))</f>
        <v/>
      </c>
      <c r="AQ65" s="13">
        <f>IF(OR($A65="",AQ$4=""),"",IFERROR(COUNTIFS('Planning_zones'!$B$5:$B$154,$A65,'Planning_zones'!$K$5:$K$154,"&lt;&gt;Annulé",'Planning_zones'!$G$5:$G$154,"&lt;="&amp;AQ$4+6,'Planning_zones'!$H$5:$H$154,"&gt;="&amp;AQ$4),0))</f>
        <v/>
      </c>
      <c r="AR65" s="13">
        <f>IF(OR($A65="",AR$4=""),"",IFERROR(COUNTIFS('Planning_zones'!$B$5:$B$154,$A65,'Planning_zones'!$K$5:$K$154,"&lt;&gt;Annulé",'Planning_zones'!$G$5:$G$154,"&lt;="&amp;AR$4+6,'Planning_zones'!$H$5:$H$154,"&gt;="&amp;AR$4),0))</f>
        <v/>
      </c>
      <c r="AS65" s="13">
        <f>IF(OR($A65="",AS$4=""),"",IFERROR(COUNTIFS('Planning_zones'!$B$5:$B$154,$A65,'Planning_zones'!$K$5:$K$154,"&lt;&gt;Annulé",'Planning_zones'!$G$5:$G$154,"&lt;="&amp;AS$4+6,'Planning_zones'!$H$5:$H$154,"&gt;="&amp;AS$4),0))</f>
        <v/>
      </c>
      <c r="AT65" s="13">
        <f>IF(OR($A65="",AT$4=""),"",IFERROR(COUNTIFS('Planning_zones'!$B$5:$B$154,$A65,'Planning_zones'!$K$5:$K$154,"&lt;&gt;Annulé",'Planning_zones'!$G$5:$G$154,"&lt;="&amp;AT$4+6,'Planning_zones'!$H$5:$H$154,"&gt;="&amp;AT$4),0))</f>
        <v/>
      </c>
      <c r="AU65" s="13">
        <f>IF(OR($A65="",AU$4=""),"",IFERROR(COUNTIFS('Planning_zones'!$B$5:$B$154,$A65,'Planning_zones'!$K$5:$K$154,"&lt;&gt;Annulé",'Planning_zones'!$G$5:$G$154,"&lt;="&amp;AU$4+6,'Planning_zones'!$H$5:$H$154,"&gt;="&amp;AU$4),0))</f>
        <v/>
      </c>
      <c r="AV65" s="13">
        <f>IF(OR($A65="",AV$4=""),"",IFERROR(COUNTIFS('Planning_zones'!$B$5:$B$154,$A65,'Planning_zones'!$K$5:$K$154,"&lt;&gt;Annulé",'Planning_zones'!$G$5:$G$154,"&lt;="&amp;AV$4+6,'Planning_zones'!$H$5:$H$154,"&gt;="&amp;AV$4),0))</f>
        <v/>
      </c>
      <c r="AW65" s="13">
        <f>IF(OR($A65="",AW$4=""),"",IFERROR(COUNTIFS('Planning_zones'!$B$5:$B$154,$A65,'Planning_zones'!$K$5:$K$154,"&lt;&gt;Annulé",'Planning_zones'!$G$5:$G$154,"&lt;="&amp;AW$4+6,'Planning_zones'!$H$5:$H$154,"&gt;="&amp;AW$4),0))</f>
        <v/>
      </c>
      <c r="AX65" s="13">
        <f>IF(OR($A65="",AX$4=""),"",IFERROR(COUNTIFS('Planning_zones'!$B$5:$B$154,$A65,'Planning_zones'!$K$5:$K$154,"&lt;&gt;Annulé",'Planning_zones'!$G$5:$G$154,"&lt;="&amp;AX$4+6,'Planning_zones'!$H$5:$H$154,"&gt;="&amp;AX$4),0))</f>
        <v/>
      </c>
      <c r="AY65" s="13">
        <f>IF(OR($A65="",AY$4=""),"",IFERROR(COUNTIFS('Planning_zones'!$B$5:$B$154,$A65,'Planning_zones'!$K$5:$K$154,"&lt;&gt;Annulé",'Planning_zones'!$G$5:$G$154,"&lt;="&amp;AY$4+6,'Planning_zones'!$H$5:$H$154,"&gt;="&amp;AY$4),0))</f>
        <v/>
      </c>
      <c r="AZ65" s="13">
        <f>IF(OR($A65="",AZ$4=""),"",IFERROR(COUNTIFS('Planning_zones'!$B$5:$B$154,$A65,'Planning_zones'!$K$5:$K$154,"&lt;&gt;Annulé",'Planning_zones'!$G$5:$G$154,"&lt;="&amp;AZ$4+6,'Planning_zones'!$H$5:$H$154,"&gt;="&amp;AZ$4),0))</f>
        <v/>
      </c>
      <c r="BA65" s="13">
        <f>IF(OR($A65="",BA$4=""),"",IFERROR(COUNTIFS('Planning_zones'!$B$5:$B$154,$A65,'Planning_zones'!$K$5:$K$154,"&lt;&gt;Annulé",'Planning_zones'!$G$5:$G$154,"&lt;="&amp;BA$4+6,'Planning_zones'!$H$5:$H$154,"&gt;="&amp;BA$4),0))</f>
        <v/>
      </c>
    </row>
    <row r="66" ht="21" customHeight="1">
      <c r="A66" s="28">
        <f>IFERROR(INDEX('Paramètres'!$A$8:$A$107,MATCH(SMALL('Paramètres'!$C$8:$C$107,62),'Paramètres'!$C$8:$C$107,0)),"")</f>
        <v/>
      </c>
      <c r="B66" s="13">
        <f>IF(OR($A66="",B$4=""),"",IFERROR(COUNTIFS('Planning_zones'!$B$5:$B$154,$A66,'Planning_zones'!$K$5:$K$154,"&lt;&gt;Annulé",'Planning_zones'!$G$5:$G$154,"&lt;="&amp;B$4+6,'Planning_zones'!$H$5:$H$154,"&gt;="&amp;B$4),0))</f>
        <v/>
      </c>
      <c r="C66" s="13">
        <f>IF(OR($A66="",C$4=""),"",IFERROR(COUNTIFS('Planning_zones'!$B$5:$B$154,$A66,'Planning_zones'!$K$5:$K$154,"&lt;&gt;Annulé",'Planning_zones'!$G$5:$G$154,"&lt;="&amp;C$4+6,'Planning_zones'!$H$5:$H$154,"&gt;="&amp;C$4),0))</f>
        <v/>
      </c>
      <c r="D66" s="13">
        <f>IF(OR($A66="",D$4=""),"",IFERROR(COUNTIFS('Planning_zones'!$B$5:$B$154,$A66,'Planning_zones'!$K$5:$K$154,"&lt;&gt;Annulé",'Planning_zones'!$G$5:$G$154,"&lt;="&amp;D$4+6,'Planning_zones'!$H$5:$H$154,"&gt;="&amp;D$4),0))</f>
        <v/>
      </c>
      <c r="E66" s="13">
        <f>IF(OR($A66="",E$4=""),"",IFERROR(COUNTIFS('Planning_zones'!$B$5:$B$154,$A66,'Planning_zones'!$K$5:$K$154,"&lt;&gt;Annulé",'Planning_zones'!$G$5:$G$154,"&lt;="&amp;E$4+6,'Planning_zones'!$H$5:$H$154,"&gt;="&amp;E$4),0))</f>
        <v/>
      </c>
      <c r="F66" s="13">
        <f>IF(OR($A66="",F$4=""),"",IFERROR(COUNTIFS('Planning_zones'!$B$5:$B$154,$A66,'Planning_zones'!$K$5:$K$154,"&lt;&gt;Annulé",'Planning_zones'!$G$5:$G$154,"&lt;="&amp;F$4+6,'Planning_zones'!$H$5:$H$154,"&gt;="&amp;F$4),0))</f>
        <v/>
      </c>
      <c r="G66" s="13">
        <f>IF(OR($A66="",G$4=""),"",IFERROR(COUNTIFS('Planning_zones'!$B$5:$B$154,$A66,'Planning_zones'!$K$5:$K$154,"&lt;&gt;Annulé",'Planning_zones'!$G$5:$G$154,"&lt;="&amp;G$4+6,'Planning_zones'!$H$5:$H$154,"&gt;="&amp;G$4),0))</f>
        <v/>
      </c>
      <c r="H66" s="13">
        <f>IF(OR($A66="",H$4=""),"",IFERROR(COUNTIFS('Planning_zones'!$B$5:$B$154,$A66,'Planning_zones'!$K$5:$K$154,"&lt;&gt;Annulé",'Planning_zones'!$G$5:$G$154,"&lt;="&amp;H$4+6,'Planning_zones'!$H$5:$H$154,"&gt;="&amp;H$4),0))</f>
        <v/>
      </c>
      <c r="I66" s="13">
        <f>IF(OR($A66="",I$4=""),"",IFERROR(COUNTIFS('Planning_zones'!$B$5:$B$154,$A66,'Planning_zones'!$K$5:$K$154,"&lt;&gt;Annulé",'Planning_zones'!$G$5:$G$154,"&lt;="&amp;I$4+6,'Planning_zones'!$H$5:$H$154,"&gt;="&amp;I$4),0))</f>
        <v/>
      </c>
      <c r="J66" s="13">
        <f>IF(OR($A66="",J$4=""),"",IFERROR(COUNTIFS('Planning_zones'!$B$5:$B$154,$A66,'Planning_zones'!$K$5:$K$154,"&lt;&gt;Annulé",'Planning_zones'!$G$5:$G$154,"&lt;="&amp;J$4+6,'Planning_zones'!$H$5:$H$154,"&gt;="&amp;J$4),0))</f>
        <v/>
      </c>
      <c r="K66" s="13">
        <f>IF(OR($A66="",K$4=""),"",IFERROR(COUNTIFS('Planning_zones'!$B$5:$B$154,$A66,'Planning_zones'!$K$5:$K$154,"&lt;&gt;Annulé",'Planning_zones'!$G$5:$G$154,"&lt;="&amp;K$4+6,'Planning_zones'!$H$5:$H$154,"&gt;="&amp;K$4),0))</f>
        <v/>
      </c>
      <c r="L66" s="13">
        <f>IF(OR($A66="",L$4=""),"",IFERROR(COUNTIFS('Planning_zones'!$B$5:$B$154,$A66,'Planning_zones'!$K$5:$K$154,"&lt;&gt;Annulé",'Planning_zones'!$G$5:$G$154,"&lt;="&amp;L$4+6,'Planning_zones'!$H$5:$H$154,"&gt;="&amp;L$4),0))</f>
        <v/>
      </c>
      <c r="M66" s="13">
        <f>IF(OR($A66="",M$4=""),"",IFERROR(COUNTIFS('Planning_zones'!$B$5:$B$154,$A66,'Planning_zones'!$K$5:$K$154,"&lt;&gt;Annulé",'Planning_zones'!$G$5:$G$154,"&lt;="&amp;M$4+6,'Planning_zones'!$H$5:$H$154,"&gt;="&amp;M$4),0))</f>
        <v/>
      </c>
      <c r="N66" s="13">
        <f>IF(OR($A66="",N$4=""),"",IFERROR(COUNTIFS('Planning_zones'!$B$5:$B$154,$A66,'Planning_zones'!$K$5:$K$154,"&lt;&gt;Annulé",'Planning_zones'!$G$5:$G$154,"&lt;="&amp;N$4+6,'Planning_zones'!$H$5:$H$154,"&gt;="&amp;N$4),0))</f>
        <v/>
      </c>
      <c r="O66" s="13">
        <f>IF(OR($A66="",O$4=""),"",IFERROR(COUNTIFS('Planning_zones'!$B$5:$B$154,$A66,'Planning_zones'!$K$5:$K$154,"&lt;&gt;Annulé",'Planning_zones'!$G$5:$G$154,"&lt;="&amp;O$4+6,'Planning_zones'!$H$5:$H$154,"&gt;="&amp;O$4),0))</f>
        <v/>
      </c>
      <c r="P66" s="13">
        <f>IF(OR($A66="",P$4=""),"",IFERROR(COUNTIFS('Planning_zones'!$B$5:$B$154,$A66,'Planning_zones'!$K$5:$K$154,"&lt;&gt;Annulé",'Planning_zones'!$G$5:$G$154,"&lt;="&amp;P$4+6,'Planning_zones'!$H$5:$H$154,"&gt;="&amp;P$4),0))</f>
        <v/>
      </c>
      <c r="Q66" s="13">
        <f>IF(OR($A66="",Q$4=""),"",IFERROR(COUNTIFS('Planning_zones'!$B$5:$B$154,$A66,'Planning_zones'!$K$5:$K$154,"&lt;&gt;Annulé",'Planning_zones'!$G$5:$G$154,"&lt;="&amp;Q$4+6,'Planning_zones'!$H$5:$H$154,"&gt;="&amp;Q$4),0))</f>
        <v/>
      </c>
      <c r="R66" s="13">
        <f>IF(OR($A66="",R$4=""),"",IFERROR(COUNTIFS('Planning_zones'!$B$5:$B$154,$A66,'Planning_zones'!$K$5:$K$154,"&lt;&gt;Annulé",'Planning_zones'!$G$5:$G$154,"&lt;="&amp;R$4+6,'Planning_zones'!$H$5:$H$154,"&gt;="&amp;R$4),0))</f>
        <v/>
      </c>
      <c r="S66" s="13">
        <f>IF(OR($A66="",S$4=""),"",IFERROR(COUNTIFS('Planning_zones'!$B$5:$B$154,$A66,'Planning_zones'!$K$5:$K$154,"&lt;&gt;Annulé",'Planning_zones'!$G$5:$G$154,"&lt;="&amp;S$4+6,'Planning_zones'!$H$5:$H$154,"&gt;="&amp;S$4),0))</f>
        <v/>
      </c>
      <c r="T66" s="13">
        <f>IF(OR($A66="",T$4=""),"",IFERROR(COUNTIFS('Planning_zones'!$B$5:$B$154,$A66,'Planning_zones'!$K$5:$K$154,"&lt;&gt;Annulé",'Planning_zones'!$G$5:$G$154,"&lt;="&amp;T$4+6,'Planning_zones'!$H$5:$H$154,"&gt;="&amp;T$4),0))</f>
        <v/>
      </c>
      <c r="U66" s="13">
        <f>IF(OR($A66="",U$4=""),"",IFERROR(COUNTIFS('Planning_zones'!$B$5:$B$154,$A66,'Planning_zones'!$K$5:$K$154,"&lt;&gt;Annulé",'Planning_zones'!$G$5:$G$154,"&lt;="&amp;U$4+6,'Planning_zones'!$H$5:$H$154,"&gt;="&amp;U$4),0))</f>
        <v/>
      </c>
      <c r="V66" s="13">
        <f>IF(OR($A66="",V$4=""),"",IFERROR(COUNTIFS('Planning_zones'!$B$5:$B$154,$A66,'Planning_zones'!$K$5:$K$154,"&lt;&gt;Annulé",'Planning_zones'!$G$5:$G$154,"&lt;="&amp;V$4+6,'Planning_zones'!$H$5:$H$154,"&gt;="&amp;V$4),0))</f>
        <v/>
      </c>
      <c r="W66" s="13">
        <f>IF(OR($A66="",W$4=""),"",IFERROR(COUNTIFS('Planning_zones'!$B$5:$B$154,$A66,'Planning_zones'!$K$5:$K$154,"&lt;&gt;Annulé",'Planning_zones'!$G$5:$G$154,"&lt;="&amp;W$4+6,'Planning_zones'!$H$5:$H$154,"&gt;="&amp;W$4),0))</f>
        <v/>
      </c>
      <c r="X66" s="13">
        <f>IF(OR($A66="",X$4=""),"",IFERROR(COUNTIFS('Planning_zones'!$B$5:$B$154,$A66,'Planning_zones'!$K$5:$K$154,"&lt;&gt;Annulé",'Planning_zones'!$G$5:$G$154,"&lt;="&amp;X$4+6,'Planning_zones'!$H$5:$H$154,"&gt;="&amp;X$4),0))</f>
        <v/>
      </c>
      <c r="Y66" s="13">
        <f>IF(OR($A66="",Y$4=""),"",IFERROR(COUNTIFS('Planning_zones'!$B$5:$B$154,$A66,'Planning_zones'!$K$5:$K$154,"&lt;&gt;Annulé",'Planning_zones'!$G$5:$G$154,"&lt;="&amp;Y$4+6,'Planning_zones'!$H$5:$H$154,"&gt;="&amp;Y$4),0))</f>
        <v/>
      </c>
      <c r="Z66" s="13">
        <f>IF(OR($A66="",Z$4=""),"",IFERROR(COUNTIFS('Planning_zones'!$B$5:$B$154,$A66,'Planning_zones'!$K$5:$K$154,"&lt;&gt;Annulé",'Planning_zones'!$G$5:$G$154,"&lt;="&amp;Z$4+6,'Planning_zones'!$H$5:$H$154,"&gt;="&amp;Z$4),0))</f>
        <v/>
      </c>
      <c r="AA66" s="13">
        <f>IF(OR($A66="",AA$4=""),"",IFERROR(COUNTIFS('Planning_zones'!$B$5:$B$154,$A66,'Planning_zones'!$K$5:$K$154,"&lt;&gt;Annulé",'Planning_zones'!$G$5:$G$154,"&lt;="&amp;AA$4+6,'Planning_zones'!$H$5:$H$154,"&gt;="&amp;AA$4),0))</f>
        <v/>
      </c>
      <c r="AB66" s="13">
        <f>IF(OR($A66="",AB$4=""),"",IFERROR(COUNTIFS('Planning_zones'!$B$5:$B$154,$A66,'Planning_zones'!$K$5:$K$154,"&lt;&gt;Annulé",'Planning_zones'!$G$5:$G$154,"&lt;="&amp;AB$4+6,'Planning_zones'!$H$5:$H$154,"&gt;="&amp;AB$4),0))</f>
        <v/>
      </c>
      <c r="AC66" s="13">
        <f>IF(OR($A66="",AC$4=""),"",IFERROR(COUNTIFS('Planning_zones'!$B$5:$B$154,$A66,'Planning_zones'!$K$5:$K$154,"&lt;&gt;Annulé",'Planning_zones'!$G$5:$G$154,"&lt;="&amp;AC$4+6,'Planning_zones'!$H$5:$H$154,"&gt;="&amp;AC$4),0))</f>
        <v/>
      </c>
      <c r="AD66" s="13">
        <f>IF(OR($A66="",AD$4=""),"",IFERROR(COUNTIFS('Planning_zones'!$B$5:$B$154,$A66,'Planning_zones'!$K$5:$K$154,"&lt;&gt;Annulé",'Planning_zones'!$G$5:$G$154,"&lt;="&amp;AD$4+6,'Planning_zones'!$H$5:$H$154,"&gt;="&amp;AD$4),0))</f>
        <v/>
      </c>
      <c r="AE66" s="13">
        <f>IF(OR($A66="",AE$4=""),"",IFERROR(COUNTIFS('Planning_zones'!$B$5:$B$154,$A66,'Planning_zones'!$K$5:$K$154,"&lt;&gt;Annulé",'Planning_zones'!$G$5:$G$154,"&lt;="&amp;AE$4+6,'Planning_zones'!$H$5:$H$154,"&gt;="&amp;AE$4),0))</f>
        <v/>
      </c>
      <c r="AF66" s="13">
        <f>IF(OR($A66="",AF$4=""),"",IFERROR(COUNTIFS('Planning_zones'!$B$5:$B$154,$A66,'Planning_zones'!$K$5:$K$154,"&lt;&gt;Annulé",'Planning_zones'!$G$5:$G$154,"&lt;="&amp;AF$4+6,'Planning_zones'!$H$5:$H$154,"&gt;="&amp;AF$4),0))</f>
        <v/>
      </c>
      <c r="AG66" s="13">
        <f>IF(OR($A66="",AG$4=""),"",IFERROR(COUNTIFS('Planning_zones'!$B$5:$B$154,$A66,'Planning_zones'!$K$5:$K$154,"&lt;&gt;Annulé",'Planning_zones'!$G$5:$G$154,"&lt;="&amp;AG$4+6,'Planning_zones'!$H$5:$H$154,"&gt;="&amp;AG$4),0))</f>
        <v/>
      </c>
      <c r="AH66" s="13">
        <f>IF(OR($A66="",AH$4=""),"",IFERROR(COUNTIFS('Planning_zones'!$B$5:$B$154,$A66,'Planning_zones'!$K$5:$K$154,"&lt;&gt;Annulé",'Planning_zones'!$G$5:$G$154,"&lt;="&amp;AH$4+6,'Planning_zones'!$H$5:$H$154,"&gt;="&amp;AH$4),0))</f>
        <v/>
      </c>
      <c r="AI66" s="13">
        <f>IF(OR($A66="",AI$4=""),"",IFERROR(COUNTIFS('Planning_zones'!$B$5:$B$154,$A66,'Planning_zones'!$K$5:$K$154,"&lt;&gt;Annulé",'Planning_zones'!$G$5:$G$154,"&lt;="&amp;AI$4+6,'Planning_zones'!$H$5:$H$154,"&gt;="&amp;AI$4),0))</f>
        <v/>
      </c>
      <c r="AJ66" s="13">
        <f>IF(OR($A66="",AJ$4=""),"",IFERROR(COUNTIFS('Planning_zones'!$B$5:$B$154,$A66,'Planning_zones'!$K$5:$K$154,"&lt;&gt;Annulé",'Planning_zones'!$G$5:$G$154,"&lt;="&amp;AJ$4+6,'Planning_zones'!$H$5:$H$154,"&gt;="&amp;AJ$4),0))</f>
        <v/>
      </c>
      <c r="AK66" s="13">
        <f>IF(OR($A66="",AK$4=""),"",IFERROR(COUNTIFS('Planning_zones'!$B$5:$B$154,$A66,'Planning_zones'!$K$5:$K$154,"&lt;&gt;Annulé",'Planning_zones'!$G$5:$G$154,"&lt;="&amp;AK$4+6,'Planning_zones'!$H$5:$H$154,"&gt;="&amp;AK$4),0))</f>
        <v/>
      </c>
      <c r="AL66" s="13">
        <f>IF(OR($A66="",AL$4=""),"",IFERROR(COUNTIFS('Planning_zones'!$B$5:$B$154,$A66,'Planning_zones'!$K$5:$K$154,"&lt;&gt;Annulé",'Planning_zones'!$G$5:$G$154,"&lt;="&amp;AL$4+6,'Planning_zones'!$H$5:$H$154,"&gt;="&amp;AL$4),0))</f>
        <v/>
      </c>
      <c r="AM66" s="13">
        <f>IF(OR($A66="",AM$4=""),"",IFERROR(COUNTIFS('Planning_zones'!$B$5:$B$154,$A66,'Planning_zones'!$K$5:$K$154,"&lt;&gt;Annulé",'Planning_zones'!$G$5:$G$154,"&lt;="&amp;AM$4+6,'Planning_zones'!$H$5:$H$154,"&gt;="&amp;AM$4),0))</f>
        <v/>
      </c>
      <c r="AN66" s="13">
        <f>IF(OR($A66="",AN$4=""),"",IFERROR(COUNTIFS('Planning_zones'!$B$5:$B$154,$A66,'Planning_zones'!$K$5:$K$154,"&lt;&gt;Annulé",'Planning_zones'!$G$5:$G$154,"&lt;="&amp;AN$4+6,'Planning_zones'!$H$5:$H$154,"&gt;="&amp;AN$4),0))</f>
        <v/>
      </c>
      <c r="AO66" s="13">
        <f>IF(OR($A66="",AO$4=""),"",IFERROR(COUNTIFS('Planning_zones'!$B$5:$B$154,$A66,'Planning_zones'!$K$5:$K$154,"&lt;&gt;Annulé",'Planning_zones'!$G$5:$G$154,"&lt;="&amp;AO$4+6,'Planning_zones'!$H$5:$H$154,"&gt;="&amp;AO$4),0))</f>
        <v/>
      </c>
      <c r="AP66" s="13">
        <f>IF(OR($A66="",AP$4=""),"",IFERROR(COUNTIFS('Planning_zones'!$B$5:$B$154,$A66,'Planning_zones'!$K$5:$K$154,"&lt;&gt;Annulé",'Planning_zones'!$G$5:$G$154,"&lt;="&amp;AP$4+6,'Planning_zones'!$H$5:$H$154,"&gt;="&amp;AP$4),0))</f>
        <v/>
      </c>
      <c r="AQ66" s="13">
        <f>IF(OR($A66="",AQ$4=""),"",IFERROR(COUNTIFS('Planning_zones'!$B$5:$B$154,$A66,'Planning_zones'!$K$5:$K$154,"&lt;&gt;Annulé",'Planning_zones'!$G$5:$G$154,"&lt;="&amp;AQ$4+6,'Planning_zones'!$H$5:$H$154,"&gt;="&amp;AQ$4),0))</f>
        <v/>
      </c>
      <c r="AR66" s="13">
        <f>IF(OR($A66="",AR$4=""),"",IFERROR(COUNTIFS('Planning_zones'!$B$5:$B$154,$A66,'Planning_zones'!$K$5:$K$154,"&lt;&gt;Annulé",'Planning_zones'!$G$5:$G$154,"&lt;="&amp;AR$4+6,'Planning_zones'!$H$5:$H$154,"&gt;="&amp;AR$4),0))</f>
        <v/>
      </c>
      <c r="AS66" s="13">
        <f>IF(OR($A66="",AS$4=""),"",IFERROR(COUNTIFS('Planning_zones'!$B$5:$B$154,$A66,'Planning_zones'!$K$5:$K$154,"&lt;&gt;Annulé",'Planning_zones'!$G$5:$G$154,"&lt;="&amp;AS$4+6,'Planning_zones'!$H$5:$H$154,"&gt;="&amp;AS$4),0))</f>
        <v/>
      </c>
      <c r="AT66" s="13">
        <f>IF(OR($A66="",AT$4=""),"",IFERROR(COUNTIFS('Planning_zones'!$B$5:$B$154,$A66,'Planning_zones'!$K$5:$K$154,"&lt;&gt;Annulé",'Planning_zones'!$G$5:$G$154,"&lt;="&amp;AT$4+6,'Planning_zones'!$H$5:$H$154,"&gt;="&amp;AT$4),0))</f>
        <v/>
      </c>
      <c r="AU66" s="13">
        <f>IF(OR($A66="",AU$4=""),"",IFERROR(COUNTIFS('Planning_zones'!$B$5:$B$154,$A66,'Planning_zones'!$K$5:$K$154,"&lt;&gt;Annulé",'Planning_zones'!$G$5:$G$154,"&lt;="&amp;AU$4+6,'Planning_zones'!$H$5:$H$154,"&gt;="&amp;AU$4),0))</f>
        <v/>
      </c>
      <c r="AV66" s="13">
        <f>IF(OR($A66="",AV$4=""),"",IFERROR(COUNTIFS('Planning_zones'!$B$5:$B$154,$A66,'Planning_zones'!$K$5:$K$154,"&lt;&gt;Annulé",'Planning_zones'!$G$5:$G$154,"&lt;="&amp;AV$4+6,'Planning_zones'!$H$5:$H$154,"&gt;="&amp;AV$4),0))</f>
        <v/>
      </c>
      <c r="AW66" s="13">
        <f>IF(OR($A66="",AW$4=""),"",IFERROR(COUNTIFS('Planning_zones'!$B$5:$B$154,$A66,'Planning_zones'!$K$5:$K$154,"&lt;&gt;Annulé",'Planning_zones'!$G$5:$G$154,"&lt;="&amp;AW$4+6,'Planning_zones'!$H$5:$H$154,"&gt;="&amp;AW$4),0))</f>
        <v/>
      </c>
      <c r="AX66" s="13">
        <f>IF(OR($A66="",AX$4=""),"",IFERROR(COUNTIFS('Planning_zones'!$B$5:$B$154,$A66,'Planning_zones'!$K$5:$K$154,"&lt;&gt;Annulé",'Planning_zones'!$G$5:$G$154,"&lt;="&amp;AX$4+6,'Planning_zones'!$H$5:$H$154,"&gt;="&amp;AX$4),0))</f>
        <v/>
      </c>
      <c r="AY66" s="13">
        <f>IF(OR($A66="",AY$4=""),"",IFERROR(COUNTIFS('Planning_zones'!$B$5:$B$154,$A66,'Planning_zones'!$K$5:$K$154,"&lt;&gt;Annulé",'Planning_zones'!$G$5:$G$154,"&lt;="&amp;AY$4+6,'Planning_zones'!$H$5:$H$154,"&gt;="&amp;AY$4),0))</f>
        <v/>
      </c>
      <c r="AZ66" s="13">
        <f>IF(OR($A66="",AZ$4=""),"",IFERROR(COUNTIFS('Planning_zones'!$B$5:$B$154,$A66,'Planning_zones'!$K$5:$K$154,"&lt;&gt;Annulé",'Planning_zones'!$G$5:$G$154,"&lt;="&amp;AZ$4+6,'Planning_zones'!$H$5:$H$154,"&gt;="&amp;AZ$4),0))</f>
        <v/>
      </c>
      <c r="BA66" s="13">
        <f>IF(OR($A66="",BA$4=""),"",IFERROR(COUNTIFS('Planning_zones'!$B$5:$B$154,$A66,'Planning_zones'!$K$5:$K$154,"&lt;&gt;Annulé",'Planning_zones'!$G$5:$G$154,"&lt;="&amp;BA$4+6,'Planning_zones'!$H$5:$H$154,"&gt;="&amp;BA$4),0))</f>
        <v/>
      </c>
    </row>
    <row r="67" ht="21" customHeight="1">
      <c r="A67" s="27">
        <f>IFERROR(INDEX('Paramètres'!$A$8:$A$107,MATCH(SMALL('Paramètres'!$C$8:$C$107,63),'Paramètres'!$C$8:$C$107,0)),"")</f>
        <v/>
      </c>
      <c r="B67" s="13">
        <f>IF(OR($A67="",B$4=""),"",IFERROR(COUNTIFS('Planning_zones'!$B$5:$B$154,$A67,'Planning_zones'!$K$5:$K$154,"&lt;&gt;Annulé",'Planning_zones'!$G$5:$G$154,"&lt;="&amp;B$4+6,'Planning_zones'!$H$5:$H$154,"&gt;="&amp;B$4),0))</f>
        <v/>
      </c>
      <c r="C67" s="13">
        <f>IF(OR($A67="",C$4=""),"",IFERROR(COUNTIFS('Planning_zones'!$B$5:$B$154,$A67,'Planning_zones'!$K$5:$K$154,"&lt;&gt;Annulé",'Planning_zones'!$G$5:$G$154,"&lt;="&amp;C$4+6,'Planning_zones'!$H$5:$H$154,"&gt;="&amp;C$4),0))</f>
        <v/>
      </c>
      <c r="D67" s="13">
        <f>IF(OR($A67="",D$4=""),"",IFERROR(COUNTIFS('Planning_zones'!$B$5:$B$154,$A67,'Planning_zones'!$K$5:$K$154,"&lt;&gt;Annulé",'Planning_zones'!$G$5:$G$154,"&lt;="&amp;D$4+6,'Planning_zones'!$H$5:$H$154,"&gt;="&amp;D$4),0))</f>
        <v/>
      </c>
      <c r="E67" s="13">
        <f>IF(OR($A67="",E$4=""),"",IFERROR(COUNTIFS('Planning_zones'!$B$5:$B$154,$A67,'Planning_zones'!$K$5:$K$154,"&lt;&gt;Annulé",'Planning_zones'!$G$5:$G$154,"&lt;="&amp;E$4+6,'Planning_zones'!$H$5:$H$154,"&gt;="&amp;E$4),0))</f>
        <v/>
      </c>
      <c r="F67" s="13">
        <f>IF(OR($A67="",F$4=""),"",IFERROR(COUNTIFS('Planning_zones'!$B$5:$B$154,$A67,'Planning_zones'!$K$5:$K$154,"&lt;&gt;Annulé",'Planning_zones'!$G$5:$G$154,"&lt;="&amp;F$4+6,'Planning_zones'!$H$5:$H$154,"&gt;="&amp;F$4),0))</f>
        <v/>
      </c>
      <c r="G67" s="13">
        <f>IF(OR($A67="",G$4=""),"",IFERROR(COUNTIFS('Planning_zones'!$B$5:$B$154,$A67,'Planning_zones'!$K$5:$K$154,"&lt;&gt;Annulé",'Planning_zones'!$G$5:$G$154,"&lt;="&amp;G$4+6,'Planning_zones'!$H$5:$H$154,"&gt;="&amp;G$4),0))</f>
        <v/>
      </c>
      <c r="H67" s="13">
        <f>IF(OR($A67="",H$4=""),"",IFERROR(COUNTIFS('Planning_zones'!$B$5:$B$154,$A67,'Planning_zones'!$K$5:$K$154,"&lt;&gt;Annulé",'Planning_zones'!$G$5:$G$154,"&lt;="&amp;H$4+6,'Planning_zones'!$H$5:$H$154,"&gt;="&amp;H$4),0))</f>
        <v/>
      </c>
      <c r="I67" s="13">
        <f>IF(OR($A67="",I$4=""),"",IFERROR(COUNTIFS('Planning_zones'!$B$5:$B$154,$A67,'Planning_zones'!$K$5:$K$154,"&lt;&gt;Annulé",'Planning_zones'!$G$5:$G$154,"&lt;="&amp;I$4+6,'Planning_zones'!$H$5:$H$154,"&gt;="&amp;I$4),0))</f>
        <v/>
      </c>
      <c r="J67" s="13">
        <f>IF(OR($A67="",J$4=""),"",IFERROR(COUNTIFS('Planning_zones'!$B$5:$B$154,$A67,'Planning_zones'!$K$5:$K$154,"&lt;&gt;Annulé",'Planning_zones'!$G$5:$G$154,"&lt;="&amp;J$4+6,'Planning_zones'!$H$5:$H$154,"&gt;="&amp;J$4),0))</f>
        <v/>
      </c>
      <c r="K67" s="13">
        <f>IF(OR($A67="",K$4=""),"",IFERROR(COUNTIFS('Planning_zones'!$B$5:$B$154,$A67,'Planning_zones'!$K$5:$K$154,"&lt;&gt;Annulé",'Planning_zones'!$G$5:$G$154,"&lt;="&amp;K$4+6,'Planning_zones'!$H$5:$H$154,"&gt;="&amp;K$4),0))</f>
        <v/>
      </c>
      <c r="L67" s="13">
        <f>IF(OR($A67="",L$4=""),"",IFERROR(COUNTIFS('Planning_zones'!$B$5:$B$154,$A67,'Planning_zones'!$K$5:$K$154,"&lt;&gt;Annulé",'Planning_zones'!$G$5:$G$154,"&lt;="&amp;L$4+6,'Planning_zones'!$H$5:$H$154,"&gt;="&amp;L$4),0))</f>
        <v/>
      </c>
      <c r="M67" s="13">
        <f>IF(OR($A67="",M$4=""),"",IFERROR(COUNTIFS('Planning_zones'!$B$5:$B$154,$A67,'Planning_zones'!$K$5:$K$154,"&lt;&gt;Annulé",'Planning_zones'!$G$5:$G$154,"&lt;="&amp;M$4+6,'Planning_zones'!$H$5:$H$154,"&gt;="&amp;M$4),0))</f>
        <v/>
      </c>
      <c r="N67" s="13">
        <f>IF(OR($A67="",N$4=""),"",IFERROR(COUNTIFS('Planning_zones'!$B$5:$B$154,$A67,'Planning_zones'!$K$5:$K$154,"&lt;&gt;Annulé",'Planning_zones'!$G$5:$G$154,"&lt;="&amp;N$4+6,'Planning_zones'!$H$5:$H$154,"&gt;="&amp;N$4),0))</f>
        <v/>
      </c>
      <c r="O67" s="13">
        <f>IF(OR($A67="",O$4=""),"",IFERROR(COUNTIFS('Planning_zones'!$B$5:$B$154,$A67,'Planning_zones'!$K$5:$K$154,"&lt;&gt;Annulé",'Planning_zones'!$G$5:$G$154,"&lt;="&amp;O$4+6,'Planning_zones'!$H$5:$H$154,"&gt;="&amp;O$4),0))</f>
        <v/>
      </c>
      <c r="P67" s="13">
        <f>IF(OR($A67="",P$4=""),"",IFERROR(COUNTIFS('Planning_zones'!$B$5:$B$154,$A67,'Planning_zones'!$K$5:$K$154,"&lt;&gt;Annulé",'Planning_zones'!$G$5:$G$154,"&lt;="&amp;P$4+6,'Planning_zones'!$H$5:$H$154,"&gt;="&amp;P$4),0))</f>
        <v/>
      </c>
      <c r="Q67" s="13">
        <f>IF(OR($A67="",Q$4=""),"",IFERROR(COUNTIFS('Planning_zones'!$B$5:$B$154,$A67,'Planning_zones'!$K$5:$K$154,"&lt;&gt;Annulé",'Planning_zones'!$G$5:$G$154,"&lt;="&amp;Q$4+6,'Planning_zones'!$H$5:$H$154,"&gt;="&amp;Q$4),0))</f>
        <v/>
      </c>
      <c r="R67" s="13">
        <f>IF(OR($A67="",R$4=""),"",IFERROR(COUNTIFS('Planning_zones'!$B$5:$B$154,$A67,'Planning_zones'!$K$5:$K$154,"&lt;&gt;Annulé",'Planning_zones'!$G$5:$G$154,"&lt;="&amp;R$4+6,'Planning_zones'!$H$5:$H$154,"&gt;="&amp;R$4),0))</f>
        <v/>
      </c>
      <c r="S67" s="13">
        <f>IF(OR($A67="",S$4=""),"",IFERROR(COUNTIFS('Planning_zones'!$B$5:$B$154,$A67,'Planning_zones'!$K$5:$K$154,"&lt;&gt;Annulé",'Planning_zones'!$G$5:$G$154,"&lt;="&amp;S$4+6,'Planning_zones'!$H$5:$H$154,"&gt;="&amp;S$4),0))</f>
        <v/>
      </c>
      <c r="T67" s="13">
        <f>IF(OR($A67="",T$4=""),"",IFERROR(COUNTIFS('Planning_zones'!$B$5:$B$154,$A67,'Planning_zones'!$K$5:$K$154,"&lt;&gt;Annulé",'Planning_zones'!$G$5:$G$154,"&lt;="&amp;T$4+6,'Planning_zones'!$H$5:$H$154,"&gt;="&amp;T$4),0))</f>
        <v/>
      </c>
      <c r="U67" s="13">
        <f>IF(OR($A67="",U$4=""),"",IFERROR(COUNTIFS('Planning_zones'!$B$5:$B$154,$A67,'Planning_zones'!$K$5:$K$154,"&lt;&gt;Annulé",'Planning_zones'!$G$5:$G$154,"&lt;="&amp;U$4+6,'Planning_zones'!$H$5:$H$154,"&gt;="&amp;U$4),0))</f>
        <v/>
      </c>
      <c r="V67" s="13">
        <f>IF(OR($A67="",V$4=""),"",IFERROR(COUNTIFS('Planning_zones'!$B$5:$B$154,$A67,'Planning_zones'!$K$5:$K$154,"&lt;&gt;Annulé",'Planning_zones'!$G$5:$G$154,"&lt;="&amp;V$4+6,'Planning_zones'!$H$5:$H$154,"&gt;="&amp;V$4),0))</f>
        <v/>
      </c>
      <c r="W67" s="13">
        <f>IF(OR($A67="",W$4=""),"",IFERROR(COUNTIFS('Planning_zones'!$B$5:$B$154,$A67,'Planning_zones'!$K$5:$K$154,"&lt;&gt;Annulé",'Planning_zones'!$G$5:$G$154,"&lt;="&amp;W$4+6,'Planning_zones'!$H$5:$H$154,"&gt;="&amp;W$4),0))</f>
        <v/>
      </c>
      <c r="X67" s="13">
        <f>IF(OR($A67="",X$4=""),"",IFERROR(COUNTIFS('Planning_zones'!$B$5:$B$154,$A67,'Planning_zones'!$K$5:$K$154,"&lt;&gt;Annulé",'Planning_zones'!$G$5:$G$154,"&lt;="&amp;X$4+6,'Planning_zones'!$H$5:$H$154,"&gt;="&amp;X$4),0))</f>
        <v/>
      </c>
      <c r="Y67" s="13">
        <f>IF(OR($A67="",Y$4=""),"",IFERROR(COUNTIFS('Planning_zones'!$B$5:$B$154,$A67,'Planning_zones'!$K$5:$K$154,"&lt;&gt;Annulé",'Planning_zones'!$G$5:$G$154,"&lt;="&amp;Y$4+6,'Planning_zones'!$H$5:$H$154,"&gt;="&amp;Y$4),0))</f>
        <v/>
      </c>
      <c r="Z67" s="13">
        <f>IF(OR($A67="",Z$4=""),"",IFERROR(COUNTIFS('Planning_zones'!$B$5:$B$154,$A67,'Planning_zones'!$K$5:$K$154,"&lt;&gt;Annulé",'Planning_zones'!$G$5:$G$154,"&lt;="&amp;Z$4+6,'Planning_zones'!$H$5:$H$154,"&gt;="&amp;Z$4),0))</f>
        <v/>
      </c>
      <c r="AA67" s="13">
        <f>IF(OR($A67="",AA$4=""),"",IFERROR(COUNTIFS('Planning_zones'!$B$5:$B$154,$A67,'Planning_zones'!$K$5:$K$154,"&lt;&gt;Annulé",'Planning_zones'!$G$5:$G$154,"&lt;="&amp;AA$4+6,'Planning_zones'!$H$5:$H$154,"&gt;="&amp;AA$4),0))</f>
        <v/>
      </c>
      <c r="AB67" s="13">
        <f>IF(OR($A67="",AB$4=""),"",IFERROR(COUNTIFS('Planning_zones'!$B$5:$B$154,$A67,'Planning_zones'!$K$5:$K$154,"&lt;&gt;Annulé",'Planning_zones'!$G$5:$G$154,"&lt;="&amp;AB$4+6,'Planning_zones'!$H$5:$H$154,"&gt;="&amp;AB$4),0))</f>
        <v/>
      </c>
      <c r="AC67" s="13">
        <f>IF(OR($A67="",AC$4=""),"",IFERROR(COUNTIFS('Planning_zones'!$B$5:$B$154,$A67,'Planning_zones'!$K$5:$K$154,"&lt;&gt;Annulé",'Planning_zones'!$G$5:$G$154,"&lt;="&amp;AC$4+6,'Planning_zones'!$H$5:$H$154,"&gt;="&amp;AC$4),0))</f>
        <v/>
      </c>
      <c r="AD67" s="13">
        <f>IF(OR($A67="",AD$4=""),"",IFERROR(COUNTIFS('Planning_zones'!$B$5:$B$154,$A67,'Planning_zones'!$K$5:$K$154,"&lt;&gt;Annulé",'Planning_zones'!$G$5:$G$154,"&lt;="&amp;AD$4+6,'Planning_zones'!$H$5:$H$154,"&gt;="&amp;AD$4),0))</f>
        <v/>
      </c>
      <c r="AE67" s="13">
        <f>IF(OR($A67="",AE$4=""),"",IFERROR(COUNTIFS('Planning_zones'!$B$5:$B$154,$A67,'Planning_zones'!$K$5:$K$154,"&lt;&gt;Annulé",'Planning_zones'!$G$5:$G$154,"&lt;="&amp;AE$4+6,'Planning_zones'!$H$5:$H$154,"&gt;="&amp;AE$4),0))</f>
        <v/>
      </c>
      <c r="AF67" s="13">
        <f>IF(OR($A67="",AF$4=""),"",IFERROR(COUNTIFS('Planning_zones'!$B$5:$B$154,$A67,'Planning_zones'!$K$5:$K$154,"&lt;&gt;Annulé",'Planning_zones'!$G$5:$G$154,"&lt;="&amp;AF$4+6,'Planning_zones'!$H$5:$H$154,"&gt;="&amp;AF$4),0))</f>
        <v/>
      </c>
      <c r="AG67" s="13">
        <f>IF(OR($A67="",AG$4=""),"",IFERROR(COUNTIFS('Planning_zones'!$B$5:$B$154,$A67,'Planning_zones'!$K$5:$K$154,"&lt;&gt;Annulé",'Planning_zones'!$G$5:$G$154,"&lt;="&amp;AG$4+6,'Planning_zones'!$H$5:$H$154,"&gt;="&amp;AG$4),0))</f>
        <v/>
      </c>
      <c r="AH67" s="13">
        <f>IF(OR($A67="",AH$4=""),"",IFERROR(COUNTIFS('Planning_zones'!$B$5:$B$154,$A67,'Planning_zones'!$K$5:$K$154,"&lt;&gt;Annulé",'Planning_zones'!$G$5:$G$154,"&lt;="&amp;AH$4+6,'Planning_zones'!$H$5:$H$154,"&gt;="&amp;AH$4),0))</f>
        <v/>
      </c>
      <c r="AI67" s="13">
        <f>IF(OR($A67="",AI$4=""),"",IFERROR(COUNTIFS('Planning_zones'!$B$5:$B$154,$A67,'Planning_zones'!$K$5:$K$154,"&lt;&gt;Annulé",'Planning_zones'!$G$5:$G$154,"&lt;="&amp;AI$4+6,'Planning_zones'!$H$5:$H$154,"&gt;="&amp;AI$4),0))</f>
        <v/>
      </c>
      <c r="AJ67" s="13">
        <f>IF(OR($A67="",AJ$4=""),"",IFERROR(COUNTIFS('Planning_zones'!$B$5:$B$154,$A67,'Planning_zones'!$K$5:$K$154,"&lt;&gt;Annulé",'Planning_zones'!$G$5:$G$154,"&lt;="&amp;AJ$4+6,'Planning_zones'!$H$5:$H$154,"&gt;="&amp;AJ$4),0))</f>
        <v/>
      </c>
      <c r="AK67" s="13">
        <f>IF(OR($A67="",AK$4=""),"",IFERROR(COUNTIFS('Planning_zones'!$B$5:$B$154,$A67,'Planning_zones'!$K$5:$K$154,"&lt;&gt;Annulé",'Planning_zones'!$G$5:$G$154,"&lt;="&amp;AK$4+6,'Planning_zones'!$H$5:$H$154,"&gt;="&amp;AK$4),0))</f>
        <v/>
      </c>
      <c r="AL67" s="13">
        <f>IF(OR($A67="",AL$4=""),"",IFERROR(COUNTIFS('Planning_zones'!$B$5:$B$154,$A67,'Planning_zones'!$K$5:$K$154,"&lt;&gt;Annulé",'Planning_zones'!$G$5:$G$154,"&lt;="&amp;AL$4+6,'Planning_zones'!$H$5:$H$154,"&gt;="&amp;AL$4),0))</f>
        <v/>
      </c>
      <c r="AM67" s="13">
        <f>IF(OR($A67="",AM$4=""),"",IFERROR(COUNTIFS('Planning_zones'!$B$5:$B$154,$A67,'Planning_zones'!$K$5:$K$154,"&lt;&gt;Annulé",'Planning_zones'!$G$5:$G$154,"&lt;="&amp;AM$4+6,'Planning_zones'!$H$5:$H$154,"&gt;="&amp;AM$4),0))</f>
        <v/>
      </c>
      <c r="AN67" s="13">
        <f>IF(OR($A67="",AN$4=""),"",IFERROR(COUNTIFS('Planning_zones'!$B$5:$B$154,$A67,'Planning_zones'!$K$5:$K$154,"&lt;&gt;Annulé",'Planning_zones'!$G$5:$G$154,"&lt;="&amp;AN$4+6,'Planning_zones'!$H$5:$H$154,"&gt;="&amp;AN$4),0))</f>
        <v/>
      </c>
      <c r="AO67" s="13">
        <f>IF(OR($A67="",AO$4=""),"",IFERROR(COUNTIFS('Planning_zones'!$B$5:$B$154,$A67,'Planning_zones'!$K$5:$K$154,"&lt;&gt;Annulé",'Planning_zones'!$G$5:$G$154,"&lt;="&amp;AO$4+6,'Planning_zones'!$H$5:$H$154,"&gt;="&amp;AO$4),0))</f>
        <v/>
      </c>
      <c r="AP67" s="13">
        <f>IF(OR($A67="",AP$4=""),"",IFERROR(COUNTIFS('Planning_zones'!$B$5:$B$154,$A67,'Planning_zones'!$K$5:$K$154,"&lt;&gt;Annulé",'Planning_zones'!$G$5:$G$154,"&lt;="&amp;AP$4+6,'Planning_zones'!$H$5:$H$154,"&gt;="&amp;AP$4),0))</f>
        <v/>
      </c>
      <c r="AQ67" s="13">
        <f>IF(OR($A67="",AQ$4=""),"",IFERROR(COUNTIFS('Planning_zones'!$B$5:$B$154,$A67,'Planning_zones'!$K$5:$K$154,"&lt;&gt;Annulé",'Planning_zones'!$G$5:$G$154,"&lt;="&amp;AQ$4+6,'Planning_zones'!$H$5:$H$154,"&gt;="&amp;AQ$4),0))</f>
        <v/>
      </c>
      <c r="AR67" s="13">
        <f>IF(OR($A67="",AR$4=""),"",IFERROR(COUNTIFS('Planning_zones'!$B$5:$B$154,$A67,'Planning_zones'!$K$5:$K$154,"&lt;&gt;Annulé",'Planning_zones'!$G$5:$G$154,"&lt;="&amp;AR$4+6,'Planning_zones'!$H$5:$H$154,"&gt;="&amp;AR$4),0))</f>
        <v/>
      </c>
      <c r="AS67" s="13">
        <f>IF(OR($A67="",AS$4=""),"",IFERROR(COUNTIFS('Planning_zones'!$B$5:$B$154,$A67,'Planning_zones'!$K$5:$K$154,"&lt;&gt;Annulé",'Planning_zones'!$G$5:$G$154,"&lt;="&amp;AS$4+6,'Planning_zones'!$H$5:$H$154,"&gt;="&amp;AS$4),0))</f>
        <v/>
      </c>
      <c r="AT67" s="13">
        <f>IF(OR($A67="",AT$4=""),"",IFERROR(COUNTIFS('Planning_zones'!$B$5:$B$154,$A67,'Planning_zones'!$K$5:$K$154,"&lt;&gt;Annulé",'Planning_zones'!$G$5:$G$154,"&lt;="&amp;AT$4+6,'Planning_zones'!$H$5:$H$154,"&gt;="&amp;AT$4),0))</f>
        <v/>
      </c>
      <c r="AU67" s="13">
        <f>IF(OR($A67="",AU$4=""),"",IFERROR(COUNTIFS('Planning_zones'!$B$5:$B$154,$A67,'Planning_zones'!$K$5:$K$154,"&lt;&gt;Annulé",'Planning_zones'!$G$5:$G$154,"&lt;="&amp;AU$4+6,'Planning_zones'!$H$5:$H$154,"&gt;="&amp;AU$4),0))</f>
        <v/>
      </c>
      <c r="AV67" s="13">
        <f>IF(OR($A67="",AV$4=""),"",IFERROR(COUNTIFS('Planning_zones'!$B$5:$B$154,$A67,'Planning_zones'!$K$5:$K$154,"&lt;&gt;Annulé",'Planning_zones'!$G$5:$G$154,"&lt;="&amp;AV$4+6,'Planning_zones'!$H$5:$H$154,"&gt;="&amp;AV$4),0))</f>
        <v/>
      </c>
      <c r="AW67" s="13">
        <f>IF(OR($A67="",AW$4=""),"",IFERROR(COUNTIFS('Planning_zones'!$B$5:$B$154,$A67,'Planning_zones'!$K$5:$K$154,"&lt;&gt;Annulé",'Planning_zones'!$G$5:$G$154,"&lt;="&amp;AW$4+6,'Planning_zones'!$H$5:$H$154,"&gt;="&amp;AW$4),0))</f>
        <v/>
      </c>
      <c r="AX67" s="13">
        <f>IF(OR($A67="",AX$4=""),"",IFERROR(COUNTIFS('Planning_zones'!$B$5:$B$154,$A67,'Planning_zones'!$K$5:$K$154,"&lt;&gt;Annulé",'Planning_zones'!$G$5:$G$154,"&lt;="&amp;AX$4+6,'Planning_zones'!$H$5:$H$154,"&gt;="&amp;AX$4),0))</f>
        <v/>
      </c>
      <c r="AY67" s="13">
        <f>IF(OR($A67="",AY$4=""),"",IFERROR(COUNTIFS('Planning_zones'!$B$5:$B$154,$A67,'Planning_zones'!$K$5:$K$154,"&lt;&gt;Annulé",'Planning_zones'!$G$5:$G$154,"&lt;="&amp;AY$4+6,'Planning_zones'!$H$5:$H$154,"&gt;="&amp;AY$4),0))</f>
        <v/>
      </c>
      <c r="AZ67" s="13">
        <f>IF(OR($A67="",AZ$4=""),"",IFERROR(COUNTIFS('Planning_zones'!$B$5:$B$154,$A67,'Planning_zones'!$K$5:$K$154,"&lt;&gt;Annulé",'Planning_zones'!$G$5:$G$154,"&lt;="&amp;AZ$4+6,'Planning_zones'!$H$5:$H$154,"&gt;="&amp;AZ$4),0))</f>
        <v/>
      </c>
      <c r="BA67" s="13">
        <f>IF(OR($A67="",BA$4=""),"",IFERROR(COUNTIFS('Planning_zones'!$B$5:$B$154,$A67,'Planning_zones'!$K$5:$K$154,"&lt;&gt;Annulé",'Planning_zones'!$G$5:$G$154,"&lt;="&amp;BA$4+6,'Planning_zones'!$H$5:$H$154,"&gt;="&amp;BA$4),0))</f>
        <v/>
      </c>
    </row>
    <row r="68" ht="21" customHeight="1">
      <c r="A68" s="28">
        <f>IFERROR(INDEX('Paramètres'!$A$8:$A$107,MATCH(SMALL('Paramètres'!$C$8:$C$107,64),'Paramètres'!$C$8:$C$107,0)),"")</f>
        <v/>
      </c>
      <c r="B68" s="13">
        <f>IF(OR($A68="",B$4=""),"",IFERROR(COUNTIFS('Planning_zones'!$B$5:$B$154,$A68,'Planning_zones'!$K$5:$K$154,"&lt;&gt;Annulé",'Planning_zones'!$G$5:$G$154,"&lt;="&amp;B$4+6,'Planning_zones'!$H$5:$H$154,"&gt;="&amp;B$4),0))</f>
        <v/>
      </c>
      <c r="C68" s="13">
        <f>IF(OR($A68="",C$4=""),"",IFERROR(COUNTIFS('Planning_zones'!$B$5:$B$154,$A68,'Planning_zones'!$K$5:$K$154,"&lt;&gt;Annulé",'Planning_zones'!$G$5:$G$154,"&lt;="&amp;C$4+6,'Planning_zones'!$H$5:$H$154,"&gt;="&amp;C$4),0))</f>
        <v/>
      </c>
      <c r="D68" s="13">
        <f>IF(OR($A68="",D$4=""),"",IFERROR(COUNTIFS('Planning_zones'!$B$5:$B$154,$A68,'Planning_zones'!$K$5:$K$154,"&lt;&gt;Annulé",'Planning_zones'!$G$5:$G$154,"&lt;="&amp;D$4+6,'Planning_zones'!$H$5:$H$154,"&gt;="&amp;D$4),0))</f>
        <v/>
      </c>
      <c r="E68" s="13">
        <f>IF(OR($A68="",E$4=""),"",IFERROR(COUNTIFS('Planning_zones'!$B$5:$B$154,$A68,'Planning_zones'!$K$5:$K$154,"&lt;&gt;Annulé",'Planning_zones'!$G$5:$G$154,"&lt;="&amp;E$4+6,'Planning_zones'!$H$5:$H$154,"&gt;="&amp;E$4),0))</f>
        <v/>
      </c>
      <c r="F68" s="13">
        <f>IF(OR($A68="",F$4=""),"",IFERROR(COUNTIFS('Planning_zones'!$B$5:$B$154,$A68,'Planning_zones'!$K$5:$K$154,"&lt;&gt;Annulé",'Planning_zones'!$G$5:$G$154,"&lt;="&amp;F$4+6,'Planning_zones'!$H$5:$H$154,"&gt;="&amp;F$4),0))</f>
        <v/>
      </c>
      <c r="G68" s="13">
        <f>IF(OR($A68="",G$4=""),"",IFERROR(COUNTIFS('Planning_zones'!$B$5:$B$154,$A68,'Planning_zones'!$K$5:$K$154,"&lt;&gt;Annulé",'Planning_zones'!$G$5:$G$154,"&lt;="&amp;G$4+6,'Planning_zones'!$H$5:$H$154,"&gt;="&amp;G$4),0))</f>
        <v/>
      </c>
      <c r="H68" s="13">
        <f>IF(OR($A68="",H$4=""),"",IFERROR(COUNTIFS('Planning_zones'!$B$5:$B$154,$A68,'Planning_zones'!$K$5:$K$154,"&lt;&gt;Annulé",'Planning_zones'!$G$5:$G$154,"&lt;="&amp;H$4+6,'Planning_zones'!$H$5:$H$154,"&gt;="&amp;H$4),0))</f>
        <v/>
      </c>
      <c r="I68" s="13">
        <f>IF(OR($A68="",I$4=""),"",IFERROR(COUNTIFS('Planning_zones'!$B$5:$B$154,$A68,'Planning_zones'!$K$5:$K$154,"&lt;&gt;Annulé",'Planning_zones'!$G$5:$G$154,"&lt;="&amp;I$4+6,'Planning_zones'!$H$5:$H$154,"&gt;="&amp;I$4),0))</f>
        <v/>
      </c>
      <c r="J68" s="13">
        <f>IF(OR($A68="",J$4=""),"",IFERROR(COUNTIFS('Planning_zones'!$B$5:$B$154,$A68,'Planning_zones'!$K$5:$K$154,"&lt;&gt;Annulé",'Planning_zones'!$G$5:$G$154,"&lt;="&amp;J$4+6,'Planning_zones'!$H$5:$H$154,"&gt;="&amp;J$4),0))</f>
        <v/>
      </c>
      <c r="K68" s="13">
        <f>IF(OR($A68="",K$4=""),"",IFERROR(COUNTIFS('Planning_zones'!$B$5:$B$154,$A68,'Planning_zones'!$K$5:$K$154,"&lt;&gt;Annulé",'Planning_zones'!$G$5:$G$154,"&lt;="&amp;K$4+6,'Planning_zones'!$H$5:$H$154,"&gt;="&amp;K$4),0))</f>
        <v/>
      </c>
      <c r="L68" s="13">
        <f>IF(OR($A68="",L$4=""),"",IFERROR(COUNTIFS('Planning_zones'!$B$5:$B$154,$A68,'Planning_zones'!$K$5:$K$154,"&lt;&gt;Annulé",'Planning_zones'!$G$5:$G$154,"&lt;="&amp;L$4+6,'Planning_zones'!$H$5:$H$154,"&gt;="&amp;L$4),0))</f>
        <v/>
      </c>
      <c r="M68" s="13">
        <f>IF(OR($A68="",M$4=""),"",IFERROR(COUNTIFS('Planning_zones'!$B$5:$B$154,$A68,'Planning_zones'!$K$5:$K$154,"&lt;&gt;Annulé",'Planning_zones'!$G$5:$G$154,"&lt;="&amp;M$4+6,'Planning_zones'!$H$5:$H$154,"&gt;="&amp;M$4),0))</f>
        <v/>
      </c>
      <c r="N68" s="13">
        <f>IF(OR($A68="",N$4=""),"",IFERROR(COUNTIFS('Planning_zones'!$B$5:$B$154,$A68,'Planning_zones'!$K$5:$K$154,"&lt;&gt;Annulé",'Planning_zones'!$G$5:$G$154,"&lt;="&amp;N$4+6,'Planning_zones'!$H$5:$H$154,"&gt;="&amp;N$4),0))</f>
        <v/>
      </c>
      <c r="O68" s="13">
        <f>IF(OR($A68="",O$4=""),"",IFERROR(COUNTIFS('Planning_zones'!$B$5:$B$154,$A68,'Planning_zones'!$K$5:$K$154,"&lt;&gt;Annulé",'Planning_zones'!$G$5:$G$154,"&lt;="&amp;O$4+6,'Planning_zones'!$H$5:$H$154,"&gt;="&amp;O$4),0))</f>
        <v/>
      </c>
      <c r="P68" s="13">
        <f>IF(OR($A68="",P$4=""),"",IFERROR(COUNTIFS('Planning_zones'!$B$5:$B$154,$A68,'Planning_zones'!$K$5:$K$154,"&lt;&gt;Annulé",'Planning_zones'!$G$5:$G$154,"&lt;="&amp;P$4+6,'Planning_zones'!$H$5:$H$154,"&gt;="&amp;P$4),0))</f>
        <v/>
      </c>
      <c r="Q68" s="13">
        <f>IF(OR($A68="",Q$4=""),"",IFERROR(COUNTIFS('Planning_zones'!$B$5:$B$154,$A68,'Planning_zones'!$K$5:$K$154,"&lt;&gt;Annulé",'Planning_zones'!$G$5:$G$154,"&lt;="&amp;Q$4+6,'Planning_zones'!$H$5:$H$154,"&gt;="&amp;Q$4),0))</f>
        <v/>
      </c>
      <c r="R68" s="13">
        <f>IF(OR($A68="",R$4=""),"",IFERROR(COUNTIFS('Planning_zones'!$B$5:$B$154,$A68,'Planning_zones'!$K$5:$K$154,"&lt;&gt;Annulé",'Planning_zones'!$G$5:$G$154,"&lt;="&amp;R$4+6,'Planning_zones'!$H$5:$H$154,"&gt;="&amp;R$4),0))</f>
        <v/>
      </c>
      <c r="S68" s="13">
        <f>IF(OR($A68="",S$4=""),"",IFERROR(COUNTIFS('Planning_zones'!$B$5:$B$154,$A68,'Planning_zones'!$K$5:$K$154,"&lt;&gt;Annulé",'Planning_zones'!$G$5:$G$154,"&lt;="&amp;S$4+6,'Planning_zones'!$H$5:$H$154,"&gt;="&amp;S$4),0))</f>
        <v/>
      </c>
      <c r="T68" s="13">
        <f>IF(OR($A68="",T$4=""),"",IFERROR(COUNTIFS('Planning_zones'!$B$5:$B$154,$A68,'Planning_zones'!$K$5:$K$154,"&lt;&gt;Annulé",'Planning_zones'!$G$5:$G$154,"&lt;="&amp;T$4+6,'Planning_zones'!$H$5:$H$154,"&gt;="&amp;T$4),0))</f>
        <v/>
      </c>
      <c r="U68" s="13">
        <f>IF(OR($A68="",U$4=""),"",IFERROR(COUNTIFS('Planning_zones'!$B$5:$B$154,$A68,'Planning_zones'!$K$5:$K$154,"&lt;&gt;Annulé",'Planning_zones'!$G$5:$G$154,"&lt;="&amp;U$4+6,'Planning_zones'!$H$5:$H$154,"&gt;="&amp;U$4),0))</f>
        <v/>
      </c>
      <c r="V68" s="13">
        <f>IF(OR($A68="",V$4=""),"",IFERROR(COUNTIFS('Planning_zones'!$B$5:$B$154,$A68,'Planning_zones'!$K$5:$K$154,"&lt;&gt;Annulé",'Planning_zones'!$G$5:$G$154,"&lt;="&amp;V$4+6,'Planning_zones'!$H$5:$H$154,"&gt;="&amp;V$4),0))</f>
        <v/>
      </c>
      <c r="W68" s="13">
        <f>IF(OR($A68="",W$4=""),"",IFERROR(COUNTIFS('Planning_zones'!$B$5:$B$154,$A68,'Planning_zones'!$K$5:$K$154,"&lt;&gt;Annulé",'Planning_zones'!$G$5:$G$154,"&lt;="&amp;W$4+6,'Planning_zones'!$H$5:$H$154,"&gt;="&amp;W$4),0))</f>
        <v/>
      </c>
      <c r="X68" s="13">
        <f>IF(OR($A68="",X$4=""),"",IFERROR(COUNTIFS('Planning_zones'!$B$5:$B$154,$A68,'Planning_zones'!$K$5:$K$154,"&lt;&gt;Annulé",'Planning_zones'!$G$5:$G$154,"&lt;="&amp;X$4+6,'Planning_zones'!$H$5:$H$154,"&gt;="&amp;X$4),0))</f>
        <v/>
      </c>
      <c r="Y68" s="13">
        <f>IF(OR($A68="",Y$4=""),"",IFERROR(COUNTIFS('Planning_zones'!$B$5:$B$154,$A68,'Planning_zones'!$K$5:$K$154,"&lt;&gt;Annulé",'Planning_zones'!$G$5:$G$154,"&lt;="&amp;Y$4+6,'Planning_zones'!$H$5:$H$154,"&gt;="&amp;Y$4),0))</f>
        <v/>
      </c>
      <c r="Z68" s="13">
        <f>IF(OR($A68="",Z$4=""),"",IFERROR(COUNTIFS('Planning_zones'!$B$5:$B$154,$A68,'Planning_zones'!$K$5:$K$154,"&lt;&gt;Annulé",'Planning_zones'!$G$5:$G$154,"&lt;="&amp;Z$4+6,'Planning_zones'!$H$5:$H$154,"&gt;="&amp;Z$4),0))</f>
        <v/>
      </c>
      <c r="AA68" s="13">
        <f>IF(OR($A68="",AA$4=""),"",IFERROR(COUNTIFS('Planning_zones'!$B$5:$B$154,$A68,'Planning_zones'!$K$5:$K$154,"&lt;&gt;Annulé",'Planning_zones'!$G$5:$G$154,"&lt;="&amp;AA$4+6,'Planning_zones'!$H$5:$H$154,"&gt;="&amp;AA$4),0))</f>
        <v/>
      </c>
      <c r="AB68" s="13">
        <f>IF(OR($A68="",AB$4=""),"",IFERROR(COUNTIFS('Planning_zones'!$B$5:$B$154,$A68,'Planning_zones'!$K$5:$K$154,"&lt;&gt;Annulé",'Planning_zones'!$G$5:$G$154,"&lt;="&amp;AB$4+6,'Planning_zones'!$H$5:$H$154,"&gt;="&amp;AB$4),0))</f>
        <v/>
      </c>
      <c r="AC68" s="13">
        <f>IF(OR($A68="",AC$4=""),"",IFERROR(COUNTIFS('Planning_zones'!$B$5:$B$154,$A68,'Planning_zones'!$K$5:$K$154,"&lt;&gt;Annulé",'Planning_zones'!$G$5:$G$154,"&lt;="&amp;AC$4+6,'Planning_zones'!$H$5:$H$154,"&gt;="&amp;AC$4),0))</f>
        <v/>
      </c>
      <c r="AD68" s="13">
        <f>IF(OR($A68="",AD$4=""),"",IFERROR(COUNTIFS('Planning_zones'!$B$5:$B$154,$A68,'Planning_zones'!$K$5:$K$154,"&lt;&gt;Annulé",'Planning_zones'!$G$5:$G$154,"&lt;="&amp;AD$4+6,'Planning_zones'!$H$5:$H$154,"&gt;="&amp;AD$4),0))</f>
        <v/>
      </c>
      <c r="AE68" s="13">
        <f>IF(OR($A68="",AE$4=""),"",IFERROR(COUNTIFS('Planning_zones'!$B$5:$B$154,$A68,'Planning_zones'!$K$5:$K$154,"&lt;&gt;Annulé",'Planning_zones'!$G$5:$G$154,"&lt;="&amp;AE$4+6,'Planning_zones'!$H$5:$H$154,"&gt;="&amp;AE$4),0))</f>
        <v/>
      </c>
      <c r="AF68" s="13">
        <f>IF(OR($A68="",AF$4=""),"",IFERROR(COUNTIFS('Planning_zones'!$B$5:$B$154,$A68,'Planning_zones'!$K$5:$K$154,"&lt;&gt;Annulé",'Planning_zones'!$G$5:$G$154,"&lt;="&amp;AF$4+6,'Planning_zones'!$H$5:$H$154,"&gt;="&amp;AF$4),0))</f>
        <v/>
      </c>
      <c r="AG68" s="13">
        <f>IF(OR($A68="",AG$4=""),"",IFERROR(COUNTIFS('Planning_zones'!$B$5:$B$154,$A68,'Planning_zones'!$K$5:$K$154,"&lt;&gt;Annulé",'Planning_zones'!$G$5:$G$154,"&lt;="&amp;AG$4+6,'Planning_zones'!$H$5:$H$154,"&gt;="&amp;AG$4),0))</f>
        <v/>
      </c>
      <c r="AH68" s="13">
        <f>IF(OR($A68="",AH$4=""),"",IFERROR(COUNTIFS('Planning_zones'!$B$5:$B$154,$A68,'Planning_zones'!$K$5:$K$154,"&lt;&gt;Annulé",'Planning_zones'!$G$5:$G$154,"&lt;="&amp;AH$4+6,'Planning_zones'!$H$5:$H$154,"&gt;="&amp;AH$4),0))</f>
        <v/>
      </c>
      <c r="AI68" s="13">
        <f>IF(OR($A68="",AI$4=""),"",IFERROR(COUNTIFS('Planning_zones'!$B$5:$B$154,$A68,'Planning_zones'!$K$5:$K$154,"&lt;&gt;Annulé",'Planning_zones'!$G$5:$G$154,"&lt;="&amp;AI$4+6,'Planning_zones'!$H$5:$H$154,"&gt;="&amp;AI$4),0))</f>
        <v/>
      </c>
      <c r="AJ68" s="13">
        <f>IF(OR($A68="",AJ$4=""),"",IFERROR(COUNTIFS('Planning_zones'!$B$5:$B$154,$A68,'Planning_zones'!$K$5:$K$154,"&lt;&gt;Annulé",'Planning_zones'!$G$5:$G$154,"&lt;="&amp;AJ$4+6,'Planning_zones'!$H$5:$H$154,"&gt;="&amp;AJ$4),0))</f>
        <v/>
      </c>
      <c r="AK68" s="13">
        <f>IF(OR($A68="",AK$4=""),"",IFERROR(COUNTIFS('Planning_zones'!$B$5:$B$154,$A68,'Planning_zones'!$K$5:$K$154,"&lt;&gt;Annulé",'Planning_zones'!$G$5:$G$154,"&lt;="&amp;AK$4+6,'Planning_zones'!$H$5:$H$154,"&gt;="&amp;AK$4),0))</f>
        <v/>
      </c>
      <c r="AL68" s="13">
        <f>IF(OR($A68="",AL$4=""),"",IFERROR(COUNTIFS('Planning_zones'!$B$5:$B$154,$A68,'Planning_zones'!$K$5:$K$154,"&lt;&gt;Annulé",'Planning_zones'!$G$5:$G$154,"&lt;="&amp;AL$4+6,'Planning_zones'!$H$5:$H$154,"&gt;="&amp;AL$4),0))</f>
        <v/>
      </c>
      <c r="AM68" s="13">
        <f>IF(OR($A68="",AM$4=""),"",IFERROR(COUNTIFS('Planning_zones'!$B$5:$B$154,$A68,'Planning_zones'!$K$5:$K$154,"&lt;&gt;Annulé",'Planning_zones'!$G$5:$G$154,"&lt;="&amp;AM$4+6,'Planning_zones'!$H$5:$H$154,"&gt;="&amp;AM$4),0))</f>
        <v/>
      </c>
      <c r="AN68" s="13">
        <f>IF(OR($A68="",AN$4=""),"",IFERROR(COUNTIFS('Planning_zones'!$B$5:$B$154,$A68,'Planning_zones'!$K$5:$K$154,"&lt;&gt;Annulé",'Planning_zones'!$G$5:$G$154,"&lt;="&amp;AN$4+6,'Planning_zones'!$H$5:$H$154,"&gt;="&amp;AN$4),0))</f>
        <v/>
      </c>
      <c r="AO68" s="13">
        <f>IF(OR($A68="",AO$4=""),"",IFERROR(COUNTIFS('Planning_zones'!$B$5:$B$154,$A68,'Planning_zones'!$K$5:$K$154,"&lt;&gt;Annulé",'Planning_zones'!$G$5:$G$154,"&lt;="&amp;AO$4+6,'Planning_zones'!$H$5:$H$154,"&gt;="&amp;AO$4),0))</f>
        <v/>
      </c>
      <c r="AP68" s="13">
        <f>IF(OR($A68="",AP$4=""),"",IFERROR(COUNTIFS('Planning_zones'!$B$5:$B$154,$A68,'Planning_zones'!$K$5:$K$154,"&lt;&gt;Annulé",'Planning_zones'!$G$5:$G$154,"&lt;="&amp;AP$4+6,'Planning_zones'!$H$5:$H$154,"&gt;="&amp;AP$4),0))</f>
        <v/>
      </c>
      <c r="AQ68" s="13">
        <f>IF(OR($A68="",AQ$4=""),"",IFERROR(COUNTIFS('Planning_zones'!$B$5:$B$154,$A68,'Planning_zones'!$K$5:$K$154,"&lt;&gt;Annulé",'Planning_zones'!$G$5:$G$154,"&lt;="&amp;AQ$4+6,'Planning_zones'!$H$5:$H$154,"&gt;="&amp;AQ$4),0))</f>
        <v/>
      </c>
      <c r="AR68" s="13">
        <f>IF(OR($A68="",AR$4=""),"",IFERROR(COUNTIFS('Planning_zones'!$B$5:$B$154,$A68,'Planning_zones'!$K$5:$K$154,"&lt;&gt;Annulé",'Planning_zones'!$G$5:$G$154,"&lt;="&amp;AR$4+6,'Planning_zones'!$H$5:$H$154,"&gt;="&amp;AR$4),0))</f>
        <v/>
      </c>
      <c r="AS68" s="13">
        <f>IF(OR($A68="",AS$4=""),"",IFERROR(COUNTIFS('Planning_zones'!$B$5:$B$154,$A68,'Planning_zones'!$K$5:$K$154,"&lt;&gt;Annulé",'Planning_zones'!$G$5:$G$154,"&lt;="&amp;AS$4+6,'Planning_zones'!$H$5:$H$154,"&gt;="&amp;AS$4),0))</f>
        <v/>
      </c>
      <c r="AT68" s="13">
        <f>IF(OR($A68="",AT$4=""),"",IFERROR(COUNTIFS('Planning_zones'!$B$5:$B$154,$A68,'Planning_zones'!$K$5:$K$154,"&lt;&gt;Annulé",'Planning_zones'!$G$5:$G$154,"&lt;="&amp;AT$4+6,'Planning_zones'!$H$5:$H$154,"&gt;="&amp;AT$4),0))</f>
        <v/>
      </c>
      <c r="AU68" s="13">
        <f>IF(OR($A68="",AU$4=""),"",IFERROR(COUNTIFS('Planning_zones'!$B$5:$B$154,$A68,'Planning_zones'!$K$5:$K$154,"&lt;&gt;Annulé",'Planning_zones'!$G$5:$G$154,"&lt;="&amp;AU$4+6,'Planning_zones'!$H$5:$H$154,"&gt;="&amp;AU$4),0))</f>
        <v/>
      </c>
      <c r="AV68" s="13">
        <f>IF(OR($A68="",AV$4=""),"",IFERROR(COUNTIFS('Planning_zones'!$B$5:$B$154,$A68,'Planning_zones'!$K$5:$K$154,"&lt;&gt;Annulé",'Planning_zones'!$G$5:$G$154,"&lt;="&amp;AV$4+6,'Planning_zones'!$H$5:$H$154,"&gt;="&amp;AV$4),0))</f>
        <v/>
      </c>
      <c r="AW68" s="13">
        <f>IF(OR($A68="",AW$4=""),"",IFERROR(COUNTIFS('Planning_zones'!$B$5:$B$154,$A68,'Planning_zones'!$K$5:$K$154,"&lt;&gt;Annulé",'Planning_zones'!$G$5:$G$154,"&lt;="&amp;AW$4+6,'Planning_zones'!$H$5:$H$154,"&gt;="&amp;AW$4),0))</f>
        <v/>
      </c>
      <c r="AX68" s="13">
        <f>IF(OR($A68="",AX$4=""),"",IFERROR(COUNTIFS('Planning_zones'!$B$5:$B$154,$A68,'Planning_zones'!$K$5:$K$154,"&lt;&gt;Annulé",'Planning_zones'!$G$5:$G$154,"&lt;="&amp;AX$4+6,'Planning_zones'!$H$5:$H$154,"&gt;="&amp;AX$4),0))</f>
        <v/>
      </c>
      <c r="AY68" s="13">
        <f>IF(OR($A68="",AY$4=""),"",IFERROR(COUNTIFS('Planning_zones'!$B$5:$B$154,$A68,'Planning_zones'!$K$5:$K$154,"&lt;&gt;Annulé",'Planning_zones'!$G$5:$G$154,"&lt;="&amp;AY$4+6,'Planning_zones'!$H$5:$H$154,"&gt;="&amp;AY$4),0))</f>
        <v/>
      </c>
      <c r="AZ68" s="13">
        <f>IF(OR($A68="",AZ$4=""),"",IFERROR(COUNTIFS('Planning_zones'!$B$5:$B$154,$A68,'Planning_zones'!$K$5:$K$154,"&lt;&gt;Annulé",'Planning_zones'!$G$5:$G$154,"&lt;="&amp;AZ$4+6,'Planning_zones'!$H$5:$H$154,"&gt;="&amp;AZ$4),0))</f>
        <v/>
      </c>
      <c r="BA68" s="13">
        <f>IF(OR($A68="",BA$4=""),"",IFERROR(COUNTIFS('Planning_zones'!$B$5:$B$154,$A68,'Planning_zones'!$K$5:$K$154,"&lt;&gt;Annulé",'Planning_zones'!$G$5:$G$154,"&lt;="&amp;BA$4+6,'Planning_zones'!$H$5:$H$154,"&gt;="&amp;BA$4),0))</f>
        <v/>
      </c>
    </row>
    <row r="69" ht="21" customHeight="1">
      <c r="A69" s="27">
        <f>IFERROR(INDEX('Paramètres'!$A$8:$A$107,MATCH(SMALL('Paramètres'!$C$8:$C$107,65),'Paramètres'!$C$8:$C$107,0)),"")</f>
        <v/>
      </c>
      <c r="B69" s="13">
        <f>IF(OR($A69="",B$4=""),"",IFERROR(COUNTIFS('Planning_zones'!$B$5:$B$154,$A69,'Planning_zones'!$K$5:$K$154,"&lt;&gt;Annulé",'Planning_zones'!$G$5:$G$154,"&lt;="&amp;B$4+6,'Planning_zones'!$H$5:$H$154,"&gt;="&amp;B$4),0))</f>
        <v/>
      </c>
      <c r="C69" s="13">
        <f>IF(OR($A69="",C$4=""),"",IFERROR(COUNTIFS('Planning_zones'!$B$5:$B$154,$A69,'Planning_zones'!$K$5:$K$154,"&lt;&gt;Annulé",'Planning_zones'!$G$5:$G$154,"&lt;="&amp;C$4+6,'Planning_zones'!$H$5:$H$154,"&gt;="&amp;C$4),0))</f>
        <v/>
      </c>
      <c r="D69" s="13">
        <f>IF(OR($A69="",D$4=""),"",IFERROR(COUNTIFS('Planning_zones'!$B$5:$B$154,$A69,'Planning_zones'!$K$5:$K$154,"&lt;&gt;Annulé",'Planning_zones'!$G$5:$G$154,"&lt;="&amp;D$4+6,'Planning_zones'!$H$5:$H$154,"&gt;="&amp;D$4),0))</f>
        <v/>
      </c>
      <c r="E69" s="13">
        <f>IF(OR($A69="",E$4=""),"",IFERROR(COUNTIFS('Planning_zones'!$B$5:$B$154,$A69,'Planning_zones'!$K$5:$K$154,"&lt;&gt;Annulé",'Planning_zones'!$G$5:$G$154,"&lt;="&amp;E$4+6,'Planning_zones'!$H$5:$H$154,"&gt;="&amp;E$4),0))</f>
        <v/>
      </c>
      <c r="F69" s="13">
        <f>IF(OR($A69="",F$4=""),"",IFERROR(COUNTIFS('Planning_zones'!$B$5:$B$154,$A69,'Planning_zones'!$K$5:$K$154,"&lt;&gt;Annulé",'Planning_zones'!$G$5:$G$154,"&lt;="&amp;F$4+6,'Planning_zones'!$H$5:$H$154,"&gt;="&amp;F$4),0))</f>
        <v/>
      </c>
      <c r="G69" s="13">
        <f>IF(OR($A69="",G$4=""),"",IFERROR(COUNTIFS('Planning_zones'!$B$5:$B$154,$A69,'Planning_zones'!$K$5:$K$154,"&lt;&gt;Annulé",'Planning_zones'!$G$5:$G$154,"&lt;="&amp;G$4+6,'Planning_zones'!$H$5:$H$154,"&gt;="&amp;G$4),0))</f>
        <v/>
      </c>
      <c r="H69" s="13">
        <f>IF(OR($A69="",H$4=""),"",IFERROR(COUNTIFS('Planning_zones'!$B$5:$B$154,$A69,'Planning_zones'!$K$5:$K$154,"&lt;&gt;Annulé",'Planning_zones'!$G$5:$G$154,"&lt;="&amp;H$4+6,'Planning_zones'!$H$5:$H$154,"&gt;="&amp;H$4),0))</f>
        <v/>
      </c>
      <c r="I69" s="13">
        <f>IF(OR($A69="",I$4=""),"",IFERROR(COUNTIFS('Planning_zones'!$B$5:$B$154,$A69,'Planning_zones'!$K$5:$K$154,"&lt;&gt;Annulé",'Planning_zones'!$G$5:$G$154,"&lt;="&amp;I$4+6,'Planning_zones'!$H$5:$H$154,"&gt;="&amp;I$4),0))</f>
        <v/>
      </c>
      <c r="J69" s="13">
        <f>IF(OR($A69="",J$4=""),"",IFERROR(COUNTIFS('Planning_zones'!$B$5:$B$154,$A69,'Planning_zones'!$K$5:$K$154,"&lt;&gt;Annulé",'Planning_zones'!$G$5:$G$154,"&lt;="&amp;J$4+6,'Planning_zones'!$H$5:$H$154,"&gt;="&amp;J$4),0))</f>
        <v/>
      </c>
      <c r="K69" s="13">
        <f>IF(OR($A69="",K$4=""),"",IFERROR(COUNTIFS('Planning_zones'!$B$5:$B$154,$A69,'Planning_zones'!$K$5:$K$154,"&lt;&gt;Annulé",'Planning_zones'!$G$5:$G$154,"&lt;="&amp;K$4+6,'Planning_zones'!$H$5:$H$154,"&gt;="&amp;K$4),0))</f>
        <v/>
      </c>
      <c r="L69" s="13">
        <f>IF(OR($A69="",L$4=""),"",IFERROR(COUNTIFS('Planning_zones'!$B$5:$B$154,$A69,'Planning_zones'!$K$5:$K$154,"&lt;&gt;Annulé",'Planning_zones'!$G$5:$G$154,"&lt;="&amp;L$4+6,'Planning_zones'!$H$5:$H$154,"&gt;="&amp;L$4),0))</f>
        <v/>
      </c>
      <c r="M69" s="13">
        <f>IF(OR($A69="",M$4=""),"",IFERROR(COUNTIFS('Planning_zones'!$B$5:$B$154,$A69,'Planning_zones'!$K$5:$K$154,"&lt;&gt;Annulé",'Planning_zones'!$G$5:$G$154,"&lt;="&amp;M$4+6,'Planning_zones'!$H$5:$H$154,"&gt;="&amp;M$4),0))</f>
        <v/>
      </c>
      <c r="N69" s="13">
        <f>IF(OR($A69="",N$4=""),"",IFERROR(COUNTIFS('Planning_zones'!$B$5:$B$154,$A69,'Planning_zones'!$K$5:$K$154,"&lt;&gt;Annulé",'Planning_zones'!$G$5:$G$154,"&lt;="&amp;N$4+6,'Planning_zones'!$H$5:$H$154,"&gt;="&amp;N$4),0))</f>
        <v/>
      </c>
      <c r="O69" s="13">
        <f>IF(OR($A69="",O$4=""),"",IFERROR(COUNTIFS('Planning_zones'!$B$5:$B$154,$A69,'Planning_zones'!$K$5:$K$154,"&lt;&gt;Annulé",'Planning_zones'!$G$5:$G$154,"&lt;="&amp;O$4+6,'Planning_zones'!$H$5:$H$154,"&gt;="&amp;O$4),0))</f>
        <v/>
      </c>
      <c r="P69" s="13">
        <f>IF(OR($A69="",P$4=""),"",IFERROR(COUNTIFS('Planning_zones'!$B$5:$B$154,$A69,'Planning_zones'!$K$5:$K$154,"&lt;&gt;Annulé",'Planning_zones'!$G$5:$G$154,"&lt;="&amp;P$4+6,'Planning_zones'!$H$5:$H$154,"&gt;="&amp;P$4),0))</f>
        <v/>
      </c>
      <c r="Q69" s="13">
        <f>IF(OR($A69="",Q$4=""),"",IFERROR(COUNTIFS('Planning_zones'!$B$5:$B$154,$A69,'Planning_zones'!$K$5:$K$154,"&lt;&gt;Annulé",'Planning_zones'!$G$5:$G$154,"&lt;="&amp;Q$4+6,'Planning_zones'!$H$5:$H$154,"&gt;="&amp;Q$4),0))</f>
        <v/>
      </c>
      <c r="R69" s="13">
        <f>IF(OR($A69="",R$4=""),"",IFERROR(COUNTIFS('Planning_zones'!$B$5:$B$154,$A69,'Planning_zones'!$K$5:$K$154,"&lt;&gt;Annulé",'Planning_zones'!$G$5:$G$154,"&lt;="&amp;R$4+6,'Planning_zones'!$H$5:$H$154,"&gt;="&amp;R$4),0))</f>
        <v/>
      </c>
      <c r="S69" s="13">
        <f>IF(OR($A69="",S$4=""),"",IFERROR(COUNTIFS('Planning_zones'!$B$5:$B$154,$A69,'Planning_zones'!$K$5:$K$154,"&lt;&gt;Annulé",'Planning_zones'!$G$5:$G$154,"&lt;="&amp;S$4+6,'Planning_zones'!$H$5:$H$154,"&gt;="&amp;S$4),0))</f>
        <v/>
      </c>
      <c r="T69" s="13">
        <f>IF(OR($A69="",T$4=""),"",IFERROR(COUNTIFS('Planning_zones'!$B$5:$B$154,$A69,'Planning_zones'!$K$5:$K$154,"&lt;&gt;Annulé",'Planning_zones'!$G$5:$G$154,"&lt;="&amp;T$4+6,'Planning_zones'!$H$5:$H$154,"&gt;="&amp;T$4),0))</f>
        <v/>
      </c>
      <c r="U69" s="13">
        <f>IF(OR($A69="",U$4=""),"",IFERROR(COUNTIFS('Planning_zones'!$B$5:$B$154,$A69,'Planning_zones'!$K$5:$K$154,"&lt;&gt;Annulé",'Planning_zones'!$G$5:$G$154,"&lt;="&amp;U$4+6,'Planning_zones'!$H$5:$H$154,"&gt;="&amp;U$4),0))</f>
        <v/>
      </c>
      <c r="V69" s="13">
        <f>IF(OR($A69="",V$4=""),"",IFERROR(COUNTIFS('Planning_zones'!$B$5:$B$154,$A69,'Planning_zones'!$K$5:$K$154,"&lt;&gt;Annulé",'Planning_zones'!$G$5:$G$154,"&lt;="&amp;V$4+6,'Planning_zones'!$H$5:$H$154,"&gt;="&amp;V$4),0))</f>
        <v/>
      </c>
      <c r="W69" s="13">
        <f>IF(OR($A69="",W$4=""),"",IFERROR(COUNTIFS('Planning_zones'!$B$5:$B$154,$A69,'Planning_zones'!$K$5:$K$154,"&lt;&gt;Annulé",'Planning_zones'!$G$5:$G$154,"&lt;="&amp;W$4+6,'Planning_zones'!$H$5:$H$154,"&gt;="&amp;W$4),0))</f>
        <v/>
      </c>
      <c r="X69" s="13">
        <f>IF(OR($A69="",X$4=""),"",IFERROR(COUNTIFS('Planning_zones'!$B$5:$B$154,$A69,'Planning_zones'!$K$5:$K$154,"&lt;&gt;Annulé",'Planning_zones'!$G$5:$G$154,"&lt;="&amp;X$4+6,'Planning_zones'!$H$5:$H$154,"&gt;="&amp;X$4),0))</f>
        <v/>
      </c>
      <c r="Y69" s="13">
        <f>IF(OR($A69="",Y$4=""),"",IFERROR(COUNTIFS('Planning_zones'!$B$5:$B$154,$A69,'Planning_zones'!$K$5:$K$154,"&lt;&gt;Annulé",'Planning_zones'!$G$5:$G$154,"&lt;="&amp;Y$4+6,'Planning_zones'!$H$5:$H$154,"&gt;="&amp;Y$4),0))</f>
        <v/>
      </c>
      <c r="Z69" s="13">
        <f>IF(OR($A69="",Z$4=""),"",IFERROR(COUNTIFS('Planning_zones'!$B$5:$B$154,$A69,'Planning_zones'!$K$5:$K$154,"&lt;&gt;Annulé",'Planning_zones'!$G$5:$G$154,"&lt;="&amp;Z$4+6,'Planning_zones'!$H$5:$H$154,"&gt;="&amp;Z$4),0))</f>
        <v/>
      </c>
      <c r="AA69" s="13">
        <f>IF(OR($A69="",AA$4=""),"",IFERROR(COUNTIFS('Planning_zones'!$B$5:$B$154,$A69,'Planning_zones'!$K$5:$K$154,"&lt;&gt;Annulé",'Planning_zones'!$G$5:$G$154,"&lt;="&amp;AA$4+6,'Planning_zones'!$H$5:$H$154,"&gt;="&amp;AA$4),0))</f>
        <v/>
      </c>
      <c r="AB69" s="13">
        <f>IF(OR($A69="",AB$4=""),"",IFERROR(COUNTIFS('Planning_zones'!$B$5:$B$154,$A69,'Planning_zones'!$K$5:$K$154,"&lt;&gt;Annulé",'Planning_zones'!$G$5:$G$154,"&lt;="&amp;AB$4+6,'Planning_zones'!$H$5:$H$154,"&gt;="&amp;AB$4),0))</f>
        <v/>
      </c>
      <c r="AC69" s="13">
        <f>IF(OR($A69="",AC$4=""),"",IFERROR(COUNTIFS('Planning_zones'!$B$5:$B$154,$A69,'Planning_zones'!$K$5:$K$154,"&lt;&gt;Annulé",'Planning_zones'!$G$5:$G$154,"&lt;="&amp;AC$4+6,'Planning_zones'!$H$5:$H$154,"&gt;="&amp;AC$4),0))</f>
        <v/>
      </c>
      <c r="AD69" s="13">
        <f>IF(OR($A69="",AD$4=""),"",IFERROR(COUNTIFS('Planning_zones'!$B$5:$B$154,$A69,'Planning_zones'!$K$5:$K$154,"&lt;&gt;Annulé",'Planning_zones'!$G$5:$G$154,"&lt;="&amp;AD$4+6,'Planning_zones'!$H$5:$H$154,"&gt;="&amp;AD$4),0))</f>
        <v/>
      </c>
      <c r="AE69" s="13">
        <f>IF(OR($A69="",AE$4=""),"",IFERROR(COUNTIFS('Planning_zones'!$B$5:$B$154,$A69,'Planning_zones'!$K$5:$K$154,"&lt;&gt;Annulé",'Planning_zones'!$G$5:$G$154,"&lt;="&amp;AE$4+6,'Planning_zones'!$H$5:$H$154,"&gt;="&amp;AE$4),0))</f>
        <v/>
      </c>
      <c r="AF69" s="13">
        <f>IF(OR($A69="",AF$4=""),"",IFERROR(COUNTIFS('Planning_zones'!$B$5:$B$154,$A69,'Planning_zones'!$K$5:$K$154,"&lt;&gt;Annulé",'Planning_zones'!$G$5:$G$154,"&lt;="&amp;AF$4+6,'Planning_zones'!$H$5:$H$154,"&gt;="&amp;AF$4),0))</f>
        <v/>
      </c>
      <c r="AG69" s="13">
        <f>IF(OR($A69="",AG$4=""),"",IFERROR(COUNTIFS('Planning_zones'!$B$5:$B$154,$A69,'Planning_zones'!$K$5:$K$154,"&lt;&gt;Annulé",'Planning_zones'!$G$5:$G$154,"&lt;="&amp;AG$4+6,'Planning_zones'!$H$5:$H$154,"&gt;="&amp;AG$4),0))</f>
        <v/>
      </c>
      <c r="AH69" s="13">
        <f>IF(OR($A69="",AH$4=""),"",IFERROR(COUNTIFS('Planning_zones'!$B$5:$B$154,$A69,'Planning_zones'!$K$5:$K$154,"&lt;&gt;Annulé",'Planning_zones'!$G$5:$G$154,"&lt;="&amp;AH$4+6,'Planning_zones'!$H$5:$H$154,"&gt;="&amp;AH$4),0))</f>
        <v/>
      </c>
      <c r="AI69" s="13">
        <f>IF(OR($A69="",AI$4=""),"",IFERROR(COUNTIFS('Planning_zones'!$B$5:$B$154,$A69,'Planning_zones'!$K$5:$K$154,"&lt;&gt;Annulé",'Planning_zones'!$G$5:$G$154,"&lt;="&amp;AI$4+6,'Planning_zones'!$H$5:$H$154,"&gt;="&amp;AI$4),0))</f>
        <v/>
      </c>
      <c r="AJ69" s="13">
        <f>IF(OR($A69="",AJ$4=""),"",IFERROR(COUNTIFS('Planning_zones'!$B$5:$B$154,$A69,'Planning_zones'!$K$5:$K$154,"&lt;&gt;Annulé",'Planning_zones'!$G$5:$G$154,"&lt;="&amp;AJ$4+6,'Planning_zones'!$H$5:$H$154,"&gt;="&amp;AJ$4),0))</f>
        <v/>
      </c>
      <c r="AK69" s="13">
        <f>IF(OR($A69="",AK$4=""),"",IFERROR(COUNTIFS('Planning_zones'!$B$5:$B$154,$A69,'Planning_zones'!$K$5:$K$154,"&lt;&gt;Annulé",'Planning_zones'!$G$5:$G$154,"&lt;="&amp;AK$4+6,'Planning_zones'!$H$5:$H$154,"&gt;="&amp;AK$4),0))</f>
        <v/>
      </c>
      <c r="AL69" s="13">
        <f>IF(OR($A69="",AL$4=""),"",IFERROR(COUNTIFS('Planning_zones'!$B$5:$B$154,$A69,'Planning_zones'!$K$5:$K$154,"&lt;&gt;Annulé",'Planning_zones'!$G$5:$G$154,"&lt;="&amp;AL$4+6,'Planning_zones'!$H$5:$H$154,"&gt;="&amp;AL$4),0))</f>
        <v/>
      </c>
      <c r="AM69" s="13">
        <f>IF(OR($A69="",AM$4=""),"",IFERROR(COUNTIFS('Planning_zones'!$B$5:$B$154,$A69,'Planning_zones'!$K$5:$K$154,"&lt;&gt;Annulé",'Planning_zones'!$G$5:$G$154,"&lt;="&amp;AM$4+6,'Planning_zones'!$H$5:$H$154,"&gt;="&amp;AM$4),0))</f>
        <v/>
      </c>
      <c r="AN69" s="13">
        <f>IF(OR($A69="",AN$4=""),"",IFERROR(COUNTIFS('Planning_zones'!$B$5:$B$154,$A69,'Planning_zones'!$K$5:$K$154,"&lt;&gt;Annulé",'Planning_zones'!$G$5:$G$154,"&lt;="&amp;AN$4+6,'Planning_zones'!$H$5:$H$154,"&gt;="&amp;AN$4),0))</f>
        <v/>
      </c>
      <c r="AO69" s="13">
        <f>IF(OR($A69="",AO$4=""),"",IFERROR(COUNTIFS('Planning_zones'!$B$5:$B$154,$A69,'Planning_zones'!$K$5:$K$154,"&lt;&gt;Annulé",'Planning_zones'!$G$5:$G$154,"&lt;="&amp;AO$4+6,'Planning_zones'!$H$5:$H$154,"&gt;="&amp;AO$4),0))</f>
        <v/>
      </c>
      <c r="AP69" s="13">
        <f>IF(OR($A69="",AP$4=""),"",IFERROR(COUNTIFS('Planning_zones'!$B$5:$B$154,$A69,'Planning_zones'!$K$5:$K$154,"&lt;&gt;Annulé",'Planning_zones'!$G$5:$G$154,"&lt;="&amp;AP$4+6,'Planning_zones'!$H$5:$H$154,"&gt;="&amp;AP$4),0))</f>
        <v/>
      </c>
      <c r="AQ69" s="13">
        <f>IF(OR($A69="",AQ$4=""),"",IFERROR(COUNTIFS('Planning_zones'!$B$5:$B$154,$A69,'Planning_zones'!$K$5:$K$154,"&lt;&gt;Annulé",'Planning_zones'!$G$5:$G$154,"&lt;="&amp;AQ$4+6,'Planning_zones'!$H$5:$H$154,"&gt;="&amp;AQ$4),0))</f>
        <v/>
      </c>
      <c r="AR69" s="13">
        <f>IF(OR($A69="",AR$4=""),"",IFERROR(COUNTIFS('Planning_zones'!$B$5:$B$154,$A69,'Planning_zones'!$K$5:$K$154,"&lt;&gt;Annulé",'Planning_zones'!$G$5:$G$154,"&lt;="&amp;AR$4+6,'Planning_zones'!$H$5:$H$154,"&gt;="&amp;AR$4),0))</f>
        <v/>
      </c>
      <c r="AS69" s="13">
        <f>IF(OR($A69="",AS$4=""),"",IFERROR(COUNTIFS('Planning_zones'!$B$5:$B$154,$A69,'Planning_zones'!$K$5:$K$154,"&lt;&gt;Annulé",'Planning_zones'!$G$5:$G$154,"&lt;="&amp;AS$4+6,'Planning_zones'!$H$5:$H$154,"&gt;="&amp;AS$4),0))</f>
        <v/>
      </c>
      <c r="AT69" s="13">
        <f>IF(OR($A69="",AT$4=""),"",IFERROR(COUNTIFS('Planning_zones'!$B$5:$B$154,$A69,'Planning_zones'!$K$5:$K$154,"&lt;&gt;Annulé",'Planning_zones'!$G$5:$G$154,"&lt;="&amp;AT$4+6,'Planning_zones'!$H$5:$H$154,"&gt;="&amp;AT$4),0))</f>
        <v/>
      </c>
      <c r="AU69" s="13">
        <f>IF(OR($A69="",AU$4=""),"",IFERROR(COUNTIFS('Planning_zones'!$B$5:$B$154,$A69,'Planning_zones'!$K$5:$K$154,"&lt;&gt;Annulé",'Planning_zones'!$G$5:$G$154,"&lt;="&amp;AU$4+6,'Planning_zones'!$H$5:$H$154,"&gt;="&amp;AU$4),0))</f>
        <v/>
      </c>
      <c r="AV69" s="13">
        <f>IF(OR($A69="",AV$4=""),"",IFERROR(COUNTIFS('Planning_zones'!$B$5:$B$154,$A69,'Planning_zones'!$K$5:$K$154,"&lt;&gt;Annulé",'Planning_zones'!$G$5:$G$154,"&lt;="&amp;AV$4+6,'Planning_zones'!$H$5:$H$154,"&gt;="&amp;AV$4),0))</f>
        <v/>
      </c>
      <c r="AW69" s="13">
        <f>IF(OR($A69="",AW$4=""),"",IFERROR(COUNTIFS('Planning_zones'!$B$5:$B$154,$A69,'Planning_zones'!$K$5:$K$154,"&lt;&gt;Annulé",'Planning_zones'!$G$5:$G$154,"&lt;="&amp;AW$4+6,'Planning_zones'!$H$5:$H$154,"&gt;="&amp;AW$4),0))</f>
        <v/>
      </c>
      <c r="AX69" s="13">
        <f>IF(OR($A69="",AX$4=""),"",IFERROR(COUNTIFS('Planning_zones'!$B$5:$B$154,$A69,'Planning_zones'!$K$5:$K$154,"&lt;&gt;Annulé",'Planning_zones'!$G$5:$G$154,"&lt;="&amp;AX$4+6,'Planning_zones'!$H$5:$H$154,"&gt;="&amp;AX$4),0))</f>
        <v/>
      </c>
      <c r="AY69" s="13">
        <f>IF(OR($A69="",AY$4=""),"",IFERROR(COUNTIFS('Planning_zones'!$B$5:$B$154,$A69,'Planning_zones'!$K$5:$K$154,"&lt;&gt;Annulé",'Planning_zones'!$G$5:$G$154,"&lt;="&amp;AY$4+6,'Planning_zones'!$H$5:$H$154,"&gt;="&amp;AY$4),0))</f>
        <v/>
      </c>
      <c r="AZ69" s="13">
        <f>IF(OR($A69="",AZ$4=""),"",IFERROR(COUNTIFS('Planning_zones'!$B$5:$B$154,$A69,'Planning_zones'!$K$5:$K$154,"&lt;&gt;Annulé",'Planning_zones'!$G$5:$G$154,"&lt;="&amp;AZ$4+6,'Planning_zones'!$H$5:$H$154,"&gt;="&amp;AZ$4),0))</f>
        <v/>
      </c>
      <c r="BA69" s="13">
        <f>IF(OR($A69="",BA$4=""),"",IFERROR(COUNTIFS('Planning_zones'!$B$5:$B$154,$A69,'Planning_zones'!$K$5:$K$154,"&lt;&gt;Annulé",'Planning_zones'!$G$5:$G$154,"&lt;="&amp;BA$4+6,'Planning_zones'!$H$5:$H$154,"&gt;="&amp;BA$4),0))</f>
        <v/>
      </c>
    </row>
    <row r="70" ht="21" customHeight="1">
      <c r="A70" s="28">
        <f>IFERROR(INDEX('Paramètres'!$A$8:$A$107,MATCH(SMALL('Paramètres'!$C$8:$C$107,66),'Paramètres'!$C$8:$C$107,0)),"")</f>
        <v/>
      </c>
      <c r="B70" s="13">
        <f>IF(OR($A70="",B$4=""),"",IFERROR(COUNTIFS('Planning_zones'!$B$5:$B$154,$A70,'Planning_zones'!$K$5:$K$154,"&lt;&gt;Annulé",'Planning_zones'!$G$5:$G$154,"&lt;="&amp;B$4+6,'Planning_zones'!$H$5:$H$154,"&gt;="&amp;B$4),0))</f>
        <v/>
      </c>
      <c r="C70" s="13">
        <f>IF(OR($A70="",C$4=""),"",IFERROR(COUNTIFS('Planning_zones'!$B$5:$B$154,$A70,'Planning_zones'!$K$5:$K$154,"&lt;&gt;Annulé",'Planning_zones'!$G$5:$G$154,"&lt;="&amp;C$4+6,'Planning_zones'!$H$5:$H$154,"&gt;="&amp;C$4),0))</f>
        <v/>
      </c>
      <c r="D70" s="13">
        <f>IF(OR($A70="",D$4=""),"",IFERROR(COUNTIFS('Planning_zones'!$B$5:$B$154,$A70,'Planning_zones'!$K$5:$K$154,"&lt;&gt;Annulé",'Planning_zones'!$G$5:$G$154,"&lt;="&amp;D$4+6,'Planning_zones'!$H$5:$H$154,"&gt;="&amp;D$4),0))</f>
        <v/>
      </c>
      <c r="E70" s="13">
        <f>IF(OR($A70="",E$4=""),"",IFERROR(COUNTIFS('Planning_zones'!$B$5:$B$154,$A70,'Planning_zones'!$K$5:$K$154,"&lt;&gt;Annulé",'Planning_zones'!$G$5:$G$154,"&lt;="&amp;E$4+6,'Planning_zones'!$H$5:$H$154,"&gt;="&amp;E$4),0))</f>
        <v/>
      </c>
      <c r="F70" s="13">
        <f>IF(OR($A70="",F$4=""),"",IFERROR(COUNTIFS('Planning_zones'!$B$5:$B$154,$A70,'Planning_zones'!$K$5:$K$154,"&lt;&gt;Annulé",'Planning_zones'!$G$5:$G$154,"&lt;="&amp;F$4+6,'Planning_zones'!$H$5:$H$154,"&gt;="&amp;F$4),0))</f>
        <v/>
      </c>
      <c r="G70" s="13">
        <f>IF(OR($A70="",G$4=""),"",IFERROR(COUNTIFS('Planning_zones'!$B$5:$B$154,$A70,'Planning_zones'!$K$5:$K$154,"&lt;&gt;Annulé",'Planning_zones'!$G$5:$G$154,"&lt;="&amp;G$4+6,'Planning_zones'!$H$5:$H$154,"&gt;="&amp;G$4),0))</f>
        <v/>
      </c>
      <c r="H70" s="13">
        <f>IF(OR($A70="",H$4=""),"",IFERROR(COUNTIFS('Planning_zones'!$B$5:$B$154,$A70,'Planning_zones'!$K$5:$K$154,"&lt;&gt;Annulé",'Planning_zones'!$G$5:$G$154,"&lt;="&amp;H$4+6,'Planning_zones'!$H$5:$H$154,"&gt;="&amp;H$4),0))</f>
        <v/>
      </c>
      <c r="I70" s="13">
        <f>IF(OR($A70="",I$4=""),"",IFERROR(COUNTIFS('Planning_zones'!$B$5:$B$154,$A70,'Planning_zones'!$K$5:$K$154,"&lt;&gt;Annulé",'Planning_zones'!$G$5:$G$154,"&lt;="&amp;I$4+6,'Planning_zones'!$H$5:$H$154,"&gt;="&amp;I$4),0))</f>
        <v/>
      </c>
      <c r="J70" s="13">
        <f>IF(OR($A70="",J$4=""),"",IFERROR(COUNTIFS('Planning_zones'!$B$5:$B$154,$A70,'Planning_zones'!$K$5:$K$154,"&lt;&gt;Annulé",'Planning_zones'!$G$5:$G$154,"&lt;="&amp;J$4+6,'Planning_zones'!$H$5:$H$154,"&gt;="&amp;J$4),0))</f>
        <v/>
      </c>
      <c r="K70" s="13">
        <f>IF(OR($A70="",K$4=""),"",IFERROR(COUNTIFS('Planning_zones'!$B$5:$B$154,$A70,'Planning_zones'!$K$5:$K$154,"&lt;&gt;Annulé",'Planning_zones'!$G$5:$G$154,"&lt;="&amp;K$4+6,'Planning_zones'!$H$5:$H$154,"&gt;="&amp;K$4),0))</f>
        <v/>
      </c>
      <c r="L70" s="13">
        <f>IF(OR($A70="",L$4=""),"",IFERROR(COUNTIFS('Planning_zones'!$B$5:$B$154,$A70,'Planning_zones'!$K$5:$K$154,"&lt;&gt;Annulé",'Planning_zones'!$G$5:$G$154,"&lt;="&amp;L$4+6,'Planning_zones'!$H$5:$H$154,"&gt;="&amp;L$4),0))</f>
        <v/>
      </c>
      <c r="M70" s="13">
        <f>IF(OR($A70="",M$4=""),"",IFERROR(COUNTIFS('Planning_zones'!$B$5:$B$154,$A70,'Planning_zones'!$K$5:$K$154,"&lt;&gt;Annulé",'Planning_zones'!$G$5:$G$154,"&lt;="&amp;M$4+6,'Planning_zones'!$H$5:$H$154,"&gt;="&amp;M$4),0))</f>
        <v/>
      </c>
      <c r="N70" s="13">
        <f>IF(OR($A70="",N$4=""),"",IFERROR(COUNTIFS('Planning_zones'!$B$5:$B$154,$A70,'Planning_zones'!$K$5:$K$154,"&lt;&gt;Annulé",'Planning_zones'!$G$5:$G$154,"&lt;="&amp;N$4+6,'Planning_zones'!$H$5:$H$154,"&gt;="&amp;N$4),0))</f>
        <v/>
      </c>
      <c r="O70" s="13">
        <f>IF(OR($A70="",O$4=""),"",IFERROR(COUNTIFS('Planning_zones'!$B$5:$B$154,$A70,'Planning_zones'!$K$5:$K$154,"&lt;&gt;Annulé",'Planning_zones'!$G$5:$G$154,"&lt;="&amp;O$4+6,'Planning_zones'!$H$5:$H$154,"&gt;="&amp;O$4),0))</f>
        <v/>
      </c>
      <c r="P70" s="13">
        <f>IF(OR($A70="",P$4=""),"",IFERROR(COUNTIFS('Planning_zones'!$B$5:$B$154,$A70,'Planning_zones'!$K$5:$K$154,"&lt;&gt;Annulé",'Planning_zones'!$G$5:$G$154,"&lt;="&amp;P$4+6,'Planning_zones'!$H$5:$H$154,"&gt;="&amp;P$4),0))</f>
        <v/>
      </c>
      <c r="Q70" s="13">
        <f>IF(OR($A70="",Q$4=""),"",IFERROR(COUNTIFS('Planning_zones'!$B$5:$B$154,$A70,'Planning_zones'!$K$5:$K$154,"&lt;&gt;Annulé",'Planning_zones'!$G$5:$G$154,"&lt;="&amp;Q$4+6,'Planning_zones'!$H$5:$H$154,"&gt;="&amp;Q$4),0))</f>
        <v/>
      </c>
      <c r="R70" s="13">
        <f>IF(OR($A70="",R$4=""),"",IFERROR(COUNTIFS('Planning_zones'!$B$5:$B$154,$A70,'Planning_zones'!$K$5:$K$154,"&lt;&gt;Annulé",'Planning_zones'!$G$5:$G$154,"&lt;="&amp;R$4+6,'Planning_zones'!$H$5:$H$154,"&gt;="&amp;R$4),0))</f>
        <v/>
      </c>
      <c r="S70" s="13">
        <f>IF(OR($A70="",S$4=""),"",IFERROR(COUNTIFS('Planning_zones'!$B$5:$B$154,$A70,'Planning_zones'!$K$5:$K$154,"&lt;&gt;Annulé",'Planning_zones'!$G$5:$G$154,"&lt;="&amp;S$4+6,'Planning_zones'!$H$5:$H$154,"&gt;="&amp;S$4),0))</f>
        <v/>
      </c>
      <c r="T70" s="13">
        <f>IF(OR($A70="",T$4=""),"",IFERROR(COUNTIFS('Planning_zones'!$B$5:$B$154,$A70,'Planning_zones'!$K$5:$K$154,"&lt;&gt;Annulé",'Planning_zones'!$G$5:$G$154,"&lt;="&amp;T$4+6,'Planning_zones'!$H$5:$H$154,"&gt;="&amp;T$4),0))</f>
        <v/>
      </c>
      <c r="U70" s="13">
        <f>IF(OR($A70="",U$4=""),"",IFERROR(COUNTIFS('Planning_zones'!$B$5:$B$154,$A70,'Planning_zones'!$K$5:$K$154,"&lt;&gt;Annulé",'Planning_zones'!$G$5:$G$154,"&lt;="&amp;U$4+6,'Planning_zones'!$H$5:$H$154,"&gt;="&amp;U$4),0))</f>
        <v/>
      </c>
      <c r="V70" s="13">
        <f>IF(OR($A70="",V$4=""),"",IFERROR(COUNTIFS('Planning_zones'!$B$5:$B$154,$A70,'Planning_zones'!$K$5:$K$154,"&lt;&gt;Annulé",'Planning_zones'!$G$5:$G$154,"&lt;="&amp;V$4+6,'Planning_zones'!$H$5:$H$154,"&gt;="&amp;V$4),0))</f>
        <v/>
      </c>
      <c r="W70" s="13">
        <f>IF(OR($A70="",W$4=""),"",IFERROR(COUNTIFS('Planning_zones'!$B$5:$B$154,$A70,'Planning_zones'!$K$5:$K$154,"&lt;&gt;Annulé",'Planning_zones'!$G$5:$G$154,"&lt;="&amp;W$4+6,'Planning_zones'!$H$5:$H$154,"&gt;="&amp;W$4),0))</f>
        <v/>
      </c>
      <c r="X70" s="13">
        <f>IF(OR($A70="",X$4=""),"",IFERROR(COUNTIFS('Planning_zones'!$B$5:$B$154,$A70,'Planning_zones'!$K$5:$K$154,"&lt;&gt;Annulé",'Planning_zones'!$G$5:$G$154,"&lt;="&amp;X$4+6,'Planning_zones'!$H$5:$H$154,"&gt;="&amp;X$4),0))</f>
        <v/>
      </c>
      <c r="Y70" s="13">
        <f>IF(OR($A70="",Y$4=""),"",IFERROR(COUNTIFS('Planning_zones'!$B$5:$B$154,$A70,'Planning_zones'!$K$5:$K$154,"&lt;&gt;Annulé",'Planning_zones'!$G$5:$G$154,"&lt;="&amp;Y$4+6,'Planning_zones'!$H$5:$H$154,"&gt;="&amp;Y$4),0))</f>
        <v/>
      </c>
      <c r="Z70" s="13">
        <f>IF(OR($A70="",Z$4=""),"",IFERROR(COUNTIFS('Planning_zones'!$B$5:$B$154,$A70,'Planning_zones'!$K$5:$K$154,"&lt;&gt;Annulé",'Planning_zones'!$G$5:$G$154,"&lt;="&amp;Z$4+6,'Planning_zones'!$H$5:$H$154,"&gt;="&amp;Z$4),0))</f>
        <v/>
      </c>
      <c r="AA70" s="13">
        <f>IF(OR($A70="",AA$4=""),"",IFERROR(COUNTIFS('Planning_zones'!$B$5:$B$154,$A70,'Planning_zones'!$K$5:$K$154,"&lt;&gt;Annulé",'Planning_zones'!$G$5:$G$154,"&lt;="&amp;AA$4+6,'Planning_zones'!$H$5:$H$154,"&gt;="&amp;AA$4),0))</f>
        <v/>
      </c>
      <c r="AB70" s="13">
        <f>IF(OR($A70="",AB$4=""),"",IFERROR(COUNTIFS('Planning_zones'!$B$5:$B$154,$A70,'Planning_zones'!$K$5:$K$154,"&lt;&gt;Annulé",'Planning_zones'!$G$5:$G$154,"&lt;="&amp;AB$4+6,'Planning_zones'!$H$5:$H$154,"&gt;="&amp;AB$4),0))</f>
        <v/>
      </c>
      <c r="AC70" s="13">
        <f>IF(OR($A70="",AC$4=""),"",IFERROR(COUNTIFS('Planning_zones'!$B$5:$B$154,$A70,'Planning_zones'!$K$5:$K$154,"&lt;&gt;Annulé",'Planning_zones'!$G$5:$G$154,"&lt;="&amp;AC$4+6,'Planning_zones'!$H$5:$H$154,"&gt;="&amp;AC$4),0))</f>
        <v/>
      </c>
      <c r="AD70" s="13">
        <f>IF(OR($A70="",AD$4=""),"",IFERROR(COUNTIFS('Planning_zones'!$B$5:$B$154,$A70,'Planning_zones'!$K$5:$K$154,"&lt;&gt;Annulé",'Planning_zones'!$G$5:$G$154,"&lt;="&amp;AD$4+6,'Planning_zones'!$H$5:$H$154,"&gt;="&amp;AD$4),0))</f>
        <v/>
      </c>
      <c r="AE70" s="13">
        <f>IF(OR($A70="",AE$4=""),"",IFERROR(COUNTIFS('Planning_zones'!$B$5:$B$154,$A70,'Planning_zones'!$K$5:$K$154,"&lt;&gt;Annulé",'Planning_zones'!$G$5:$G$154,"&lt;="&amp;AE$4+6,'Planning_zones'!$H$5:$H$154,"&gt;="&amp;AE$4),0))</f>
        <v/>
      </c>
      <c r="AF70" s="13">
        <f>IF(OR($A70="",AF$4=""),"",IFERROR(COUNTIFS('Planning_zones'!$B$5:$B$154,$A70,'Planning_zones'!$K$5:$K$154,"&lt;&gt;Annulé",'Planning_zones'!$G$5:$G$154,"&lt;="&amp;AF$4+6,'Planning_zones'!$H$5:$H$154,"&gt;="&amp;AF$4),0))</f>
        <v/>
      </c>
      <c r="AG70" s="13">
        <f>IF(OR($A70="",AG$4=""),"",IFERROR(COUNTIFS('Planning_zones'!$B$5:$B$154,$A70,'Planning_zones'!$K$5:$K$154,"&lt;&gt;Annulé",'Planning_zones'!$G$5:$G$154,"&lt;="&amp;AG$4+6,'Planning_zones'!$H$5:$H$154,"&gt;="&amp;AG$4),0))</f>
        <v/>
      </c>
      <c r="AH70" s="13">
        <f>IF(OR($A70="",AH$4=""),"",IFERROR(COUNTIFS('Planning_zones'!$B$5:$B$154,$A70,'Planning_zones'!$K$5:$K$154,"&lt;&gt;Annulé",'Planning_zones'!$G$5:$G$154,"&lt;="&amp;AH$4+6,'Planning_zones'!$H$5:$H$154,"&gt;="&amp;AH$4),0))</f>
        <v/>
      </c>
      <c r="AI70" s="13">
        <f>IF(OR($A70="",AI$4=""),"",IFERROR(COUNTIFS('Planning_zones'!$B$5:$B$154,$A70,'Planning_zones'!$K$5:$K$154,"&lt;&gt;Annulé",'Planning_zones'!$G$5:$G$154,"&lt;="&amp;AI$4+6,'Planning_zones'!$H$5:$H$154,"&gt;="&amp;AI$4),0))</f>
        <v/>
      </c>
      <c r="AJ70" s="13">
        <f>IF(OR($A70="",AJ$4=""),"",IFERROR(COUNTIFS('Planning_zones'!$B$5:$B$154,$A70,'Planning_zones'!$K$5:$K$154,"&lt;&gt;Annulé",'Planning_zones'!$G$5:$G$154,"&lt;="&amp;AJ$4+6,'Planning_zones'!$H$5:$H$154,"&gt;="&amp;AJ$4),0))</f>
        <v/>
      </c>
      <c r="AK70" s="13">
        <f>IF(OR($A70="",AK$4=""),"",IFERROR(COUNTIFS('Planning_zones'!$B$5:$B$154,$A70,'Planning_zones'!$K$5:$K$154,"&lt;&gt;Annulé",'Planning_zones'!$G$5:$G$154,"&lt;="&amp;AK$4+6,'Planning_zones'!$H$5:$H$154,"&gt;="&amp;AK$4),0))</f>
        <v/>
      </c>
      <c r="AL70" s="13">
        <f>IF(OR($A70="",AL$4=""),"",IFERROR(COUNTIFS('Planning_zones'!$B$5:$B$154,$A70,'Planning_zones'!$K$5:$K$154,"&lt;&gt;Annulé",'Planning_zones'!$G$5:$G$154,"&lt;="&amp;AL$4+6,'Planning_zones'!$H$5:$H$154,"&gt;="&amp;AL$4),0))</f>
        <v/>
      </c>
      <c r="AM70" s="13">
        <f>IF(OR($A70="",AM$4=""),"",IFERROR(COUNTIFS('Planning_zones'!$B$5:$B$154,$A70,'Planning_zones'!$K$5:$K$154,"&lt;&gt;Annulé",'Planning_zones'!$G$5:$G$154,"&lt;="&amp;AM$4+6,'Planning_zones'!$H$5:$H$154,"&gt;="&amp;AM$4),0))</f>
        <v/>
      </c>
      <c r="AN70" s="13">
        <f>IF(OR($A70="",AN$4=""),"",IFERROR(COUNTIFS('Planning_zones'!$B$5:$B$154,$A70,'Planning_zones'!$K$5:$K$154,"&lt;&gt;Annulé",'Planning_zones'!$G$5:$G$154,"&lt;="&amp;AN$4+6,'Planning_zones'!$H$5:$H$154,"&gt;="&amp;AN$4),0))</f>
        <v/>
      </c>
      <c r="AO70" s="13">
        <f>IF(OR($A70="",AO$4=""),"",IFERROR(COUNTIFS('Planning_zones'!$B$5:$B$154,$A70,'Planning_zones'!$K$5:$K$154,"&lt;&gt;Annulé",'Planning_zones'!$G$5:$G$154,"&lt;="&amp;AO$4+6,'Planning_zones'!$H$5:$H$154,"&gt;="&amp;AO$4),0))</f>
        <v/>
      </c>
      <c r="AP70" s="13">
        <f>IF(OR($A70="",AP$4=""),"",IFERROR(COUNTIFS('Planning_zones'!$B$5:$B$154,$A70,'Planning_zones'!$K$5:$K$154,"&lt;&gt;Annulé",'Planning_zones'!$G$5:$G$154,"&lt;="&amp;AP$4+6,'Planning_zones'!$H$5:$H$154,"&gt;="&amp;AP$4),0))</f>
        <v/>
      </c>
      <c r="AQ70" s="13">
        <f>IF(OR($A70="",AQ$4=""),"",IFERROR(COUNTIFS('Planning_zones'!$B$5:$B$154,$A70,'Planning_zones'!$K$5:$K$154,"&lt;&gt;Annulé",'Planning_zones'!$G$5:$G$154,"&lt;="&amp;AQ$4+6,'Planning_zones'!$H$5:$H$154,"&gt;="&amp;AQ$4),0))</f>
        <v/>
      </c>
      <c r="AR70" s="13">
        <f>IF(OR($A70="",AR$4=""),"",IFERROR(COUNTIFS('Planning_zones'!$B$5:$B$154,$A70,'Planning_zones'!$K$5:$K$154,"&lt;&gt;Annulé",'Planning_zones'!$G$5:$G$154,"&lt;="&amp;AR$4+6,'Planning_zones'!$H$5:$H$154,"&gt;="&amp;AR$4),0))</f>
        <v/>
      </c>
      <c r="AS70" s="13">
        <f>IF(OR($A70="",AS$4=""),"",IFERROR(COUNTIFS('Planning_zones'!$B$5:$B$154,$A70,'Planning_zones'!$K$5:$K$154,"&lt;&gt;Annulé",'Planning_zones'!$G$5:$G$154,"&lt;="&amp;AS$4+6,'Planning_zones'!$H$5:$H$154,"&gt;="&amp;AS$4),0))</f>
        <v/>
      </c>
      <c r="AT70" s="13">
        <f>IF(OR($A70="",AT$4=""),"",IFERROR(COUNTIFS('Planning_zones'!$B$5:$B$154,$A70,'Planning_zones'!$K$5:$K$154,"&lt;&gt;Annulé",'Planning_zones'!$G$5:$G$154,"&lt;="&amp;AT$4+6,'Planning_zones'!$H$5:$H$154,"&gt;="&amp;AT$4),0))</f>
        <v/>
      </c>
      <c r="AU70" s="13">
        <f>IF(OR($A70="",AU$4=""),"",IFERROR(COUNTIFS('Planning_zones'!$B$5:$B$154,$A70,'Planning_zones'!$K$5:$K$154,"&lt;&gt;Annulé",'Planning_zones'!$G$5:$G$154,"&lt;="&amp;AU$4+6,'Planning_zones'!$H$5:$H$154,"&gt;="&amp;AU$4),0))</f>
        <v/>
      </c>
      <c r="AV70" s="13">
        <f>IF(OR($A70="",AV$4=""),"",IFERROR(COUNTIFS('Planning_zones'!$B$5:$B$154,$A70,'Planning_zones'!$K$5:$K$154,"&lt;&gt;Annulé",'Planning_zones'!$G$5:$G$154,"&lt;="&amp;AV$4+6,'Planning_zones'!$H$5:$H$154,"&gt;="&amp;AV$4),0))</f>
        <v/>
      </c>
      <c r="AW70" s="13">
        <f>IF(OR($A70="",AW$4=""),"",IFERROR(COUNTIFS('Planning_zones'!$B$5:$B$154,$A70,'Planning_zones'!$K$5:$K$154,"&lt;&gt;Annulé",'Planning_zones'!$G$5:$G$154,"&lt;="&amp;AW$4+6,'Planning_zones'!$H$5:$H$154,"&gt;="&amp;AW$4),0))</f>
        <v/>
      </c>
      <c r="AX70" s="13">
        <f>IF(OR($A70="",AX$4=""),"",IFERROR(COUNTIFS('Planning_zones'!$B$5:$B$154,$A70,'Planning_zones'!$K$5:$K$154,"&lt;&gt;Annulé",'Planning_zones'!$G$5:$G$154,"&lt;="&amp;AX$4+6,'Planning_zones'!$H$5:$H$154,"&gt;="&amp;AX$4),0))</f>
        <v/>
      </c>
      <c r="AY70" s="13">
        <f>IF(OR($A70="",AY$4=""),"",IFERROR(COUNTIFS('Planning_zones'!$B$5:$B$154,$A70,'Planning_zones'!$K$5:$K$154,"&lt;&gt;Annulé",'Planning_zones'!$G$5:$G$154,"&lt;="&amp;AY$4+6,'Planning_zones'!$H$5:$H$154,"&gt;="&amp;AY$4),0))</f>
        <v/>
      </c>
      <c r="AZ70" s="13">
        <f>IF(OR($A70="",AZ$4=""),"",IFERROR(COUNTIFS('Planning_zones'!$B$5:$B$154,$A70,'Planning_zones'!$K$5:$K$154,"&lt;&gt;Annulé",'Planning_zones'!$G$5:$G$154,"&lt;="&amp;AZ$4+6,'Planning_zones'!$H$5:$H$154,"&gt;="&amp;AZ$4),0))</f>
        <v/>
      </c>
      <c r="BA70" s="13">
        <f>IF(OR($A70="",BA$4=""),"",IFERROR(COUNTIFS('Planning_zones'!$B$5:$B$154,$A70,'Planning_zones'!$K$5:$K$154,"&lt;&gt;Annulé",'Planning_zones'!$G$5:$G$154,"&lt;="&amp;BA$4+6,'Planning_zones'!$H$5:$H$154,"&gt;="&amp;BA$4),0))</f>
        <v/>
      </c>
    </row>
    <row r="71" ht="21" customHeight="1">
      <c r="A71" s="27">
        <f>IFERROR(INDEX('Paramètres'!$A$8:$A$107,MATCH(SMALL('Paramètres'!$C$8:$C$107,67),'Paramètres'!$C$8:$C$107,0)),"")</f>
        <v/>
      </c>
      <c r="B71" s="13">
        <f>IF(OR($A71="",B$4=""),"",IFERROR(COUNTIFS('Planning_zones'!$B$5:$B$154,$A71,'Planning_zones'!$K$5:$K$154,"&lt;&gt;Annulé",'Planning_zones'!$G$5:$G$154,"&lt;="&amp;B$4+6,'Planning_zones'!$H$5:$H$154,"&gt;="&amp;B$4),0))</f>
        <v/>
      </c>
      <c r="C71" s="13">
        <f>IF(OR($A71="",C$4=""),"",IFERROR(COUNTIFS('Planning_zones'!$B$5:$B$154,$A71,'Planning_zones'!$K$5:$K$154,"&lt;&gt;Annulé",'Planning_zones'!$G$5:$G$154,"&lt;="&amp;C$4+6,'Planning_zones'!$H$5:$H$154,"&gt;="&amp;C$4),0))</f>
        <v/>
      </c>
      <c r="D71" s="13">
        <f>IF(OR($A71="",D$4=""),"",IFERROR(COUNTIFS('Planning_zones'!$B$5:$B$154,$A71,'Planning_zones'!$K$5:$K$154,"&lt;&gt;Annulé",'Planning_zones'!$G$5:$G$154,"&lt;="&amp;D$4+6,'Planning_zones'!$H$5:$H$154,"&gt;="&amp;D$4),0))</f>
        <v/>
      </c>
      <c r="E71" s="13">
        <f>IF(OR($A71="",E$4=""),"",IFERROR(COUNTIFS('Planning_zones'!$B$5:$B$154,$A71,'Planning_zones'!$K$5:$K$154,"&lt;&gt;Annulé",'Planning_zones'!$G$5:$G$154,"&lt;="&amp;E$4+6,'Planning_zones'!$H$5:$H$154,"&gt;="&amp;E$4),0))</f>
        <v/>
      </c>
      <c r="F71" s="13">
        <f>IF(OR($A71="",F$4=""),"",IFERROR(COUNTIFS('Planning_zones'!$B$5:$B$154,$A71,'Planning_zones'!$K$5:$K$154,"&lt;&gt;Annulé",'Planning_zones'!$G$5:$G$154,"&lt;="&amp;F$4+6,'Planning_zones'!$H$5:$H$154,"&gt;="&amp;F$4),0))</f>
        <v/>
      </c>
      <c r="G71" s="13">
        <f>IF(OR($A71="",G$4=""),"",IFERROR(COUNTIFS('Planning_zones'!$B$5:$B$154,$A71,'Planning_zones'!$K$5:$K$154,"&lt;&gt;Annulé",'Planning_zones'!$G$5:$G$154,"&lt;="&amp;G$4+6,'Planning_zones'!$H$5:$H$154,"&gt;="&amp;G$4),0))</f>
        <v/>
      </c>
      <c r="H71" s="13">
        <f>IF(OR($A71="",H$4=""),"",IFERROR(COUNTIFS('Planning_zones'!$B$5:$B$154,$A71,'Planning_zones'!$K$5:$K$154,"&lt;&gt;Annulé",'Planning_zones'!$G$5:$G$154,"&lt;="&amp;H$4+6,'Planning_zones'!$H$5:$H$154,"&gt;="&amp;H$4),0))</f>
        <v/>
      </c>
      <c r="I71" s="13">
        <f>IF(OR($A71="",I$4=""),"",IFERROR(COUNTIFS('Planning_zones'!$B$5:$B$154,$A71,'Planning_zones'!$K$5:$K$154,"&lt;&gt;Annulé",'Planning_zones'!$G$5:$G$154,"&lt;="&amp;I$4+6,'Planning_zones'!$H$5:$H$154,"&gt;="&amp;I$4),0))</f>
        <v/>
      </c>
      <c r="J71" s="13">
        <f>IF(OR($A71="",J$4=""),"",IFERROR(COUNTIFS('Planning_zones'!$B$5:$B$154,$A71,'Planning_zones'!$K$5:$K$154,"&lt;&gt;Annulé",'Planning_zones'!$G$5:$G$154,"&lt;="&amp;J$4+6,'Planning_zones'!$H$5:$H$154,"&gt;="&amp;J$4),0))</f>
        <v/>
      </c>
      <c r="K71" s="13">
        <f>IF(OR($A71="",K$4=""),"",IFERROR(COUNTIFS('Planning_zones'!$B$5:$B$154,$A71,'Planning_zones'!$K$5:$K$154,"&lt;&gt;Annulé",'Planning_zones'!$G$5:$G$154,"&lt;="&amp;K$4+6,'Planning_zones'!$H$5:$H$154,"&gt;="&amp;K$4),0))</f>
        <v/>
      </c>
      <c r="L71" s="13">
        <f>IF(OR($A71="",L$4=""),"",IFERROR(COUNTIFS('Planning_zones'!$B$5:$B$154,$A71,'Planning_zones'!$K$5:$K$154,"&lt;&gt;Annulé",'Planning_zones'!$G$5:$G$154,"&lt;="&amp;L$4+6,'Planning_zones'!$H$5:$H$154,"&gt;="&amp;L$4),0))</f>
        <v/>
      </c>
      <c r="M71" s="13">
        <f>IF(OR($A71="",M$4=""),"",IFERROR(COUNTIFS('Planning_zones'!$B$5:$B$154,$A71,'Planning_zones'!$K$5:$K$154,"&lt;&gt;Annulé",'Planning_zones'!$G$5:$G$154,"&lt;="&amp;M$4+6,'Planning_zones'!$H$5:$H$154,"&gt;="&amp;M$4),0))</f>
        <v/>
      </c>
      <c r="N71" s="13">
        <f>IF(OR($A71="",N$4=""),"",IFERROR(COUNTIFS('Planning_zones'!$B$5:$B$154,$A71,'Planning_zones'!$K$5:$K$154,"&lt;&gt;Annulé",'Planning_zones'!$G$5:$G$154,"&lt;="&amp;N$4+6,'Planning_zones'!$H$5:$H$154,"&gt;="&amp;N$4),0))</f>
        <v/>
      </c>
      <c r="O71" s="13">
        <f>IF(OR($A71="",O$4=""),"",IFERROR(COUNTIFS('Planning_zones'!$B$5:$B$154,$A71,'Planning_zones'!$K$5:$K$154,"&lt;&gt;Annulé",'Planning_zones'!$G$5:$G$154,"&lt;="&amp;O$4+6,'Planning_zones'!$H$5:$H$154,"&gt;="&amp;O$4),0))</f>
        <v/>
      </c>
      <c r="P71" s="13">
        <f>IF(OR($A71="",P$4=""),"",IFERROR(COUNTIFS('Planning_zones'!$B$5:$B$154,$A71,'Planning_zones'!$K$5:$K$154,"&lt;&gt;Annulé",'Planning_zones'!$G$5:$G$154,"&lt;="&amp;P$4+6,'Planning_zones'!$H$5:$H$154,"&gt;="&amp;P$4),0))</f>
        <v/>
      </c>
      <c r="Q71" s="13">
        <f>IF(OR($A71="",Q$4=""),"",IFERROR(COUNTIFS('Planning_zones'!$B$5:$B$154,$A71,'Planning_zones'!$K$5:$K$154,"&lt;&gt;Annulé",'Planning_zones'!$G$5:$G$154,"&lt;="&amp;Q$4+6,'Planning_zones'!$H$5:$H$154,"&gt;="&amp;Q$4),0))</f>
        <v/>
      </c>
      <c r="R71" s="13">
        <f>IF(OR($A71="",R$4=""),"",IFERROR(COUNTIFS('Planning_zones'!$B$5:$B$154,$A71,'Planning_zones'!$K$5:$K$154,"&lt;&gt;Annulé",'Planning_zones'!$G$5:$G$154,"&lt;="&amp;R$4+6,'Planning_zones'!$H$5:$H$154,"&gt;="&amp;R$4),0))</f>
        <v/>
      </c>
      <c r="S71" s="13">
        <f>IF(OR($A71="",S$4=""),"",IFERROR(COUNTIFS('Planning_zones'!$B$5:$B$154,$A71,'Planning_zones'!$K$5:$K$154,"&lt;&gt;Annulé",'Planning_zones'!$G$5:$G$154,"&lt;="&amp;S$4+6,'Planning_zones'!$H$5:$H$154,"&gt;="&amp;S$4),0))</f>
        <v/>
      </c>
      <c r="T71" s="13">
        <f>IF(OR($A71="",T$4=""),"",IFERROR(COUNTIFS('Planning_zones'!$B$5:$B$154,$A71,'Planning_zones'!$K$5:$K$154,"&lt;&gt;Annulé",'Planning_zones'!$G$5:$G$154,"&lt;="&amp;T$4+6,'Planning_zones'!$H$5:$H$154,"&gt;="&amp;T$4),0))</f>
        <v/>
      </c>
      <c r="U71" s="13">
        <f>IF(OR($A71="",U$4=""),"",IFERROR(COUNTIFS('Planning_zones'!$B$5:$B$154,$A71,'Planning_zones'!$K$5:$K$154,"&lt;&gt;Annulé",'Planning_zones'!$G$5:$G$154,"&lt;="&amp;U$4+6,'Planning_zones'!$H$5:$H$154,"&gt;="&amp;U$4),0))</f>
        <v/>
      </c>
      <c r="V71" s="13">
        <f>IF(OR($A71="",V$4=""),"",IFERROR(COUNTIFS('Planning_zones'!$B$5:$B$154,$A71,'Planning_zones'!$K$5:$K$154,"&lt;&gt;Annulé",'Planning_zones'!$G$5:$G$154,"&lt;="&amp;V$4+6,'Planning_zones'!$H$5:$H$154,"&gt;="&amp;V$4),0))</f>
        <v/>
      </c>
      <c r="W71" s="13">
        <f>IF(OR($A71="",W$4=""),"",IFERROR(COUNTIFS('Planning_zones'!$B$5:$B$154,$A71,'Planning_zones'!$K$5:$K$154,"&lt;&gt;Annulé",'Planning_zones'!$G$5:$G$154,"&lt;="&amp;W$4+6,'Planning_zones'!$H$5:$H$154,"&gt;="&amp;W$4),0))</f>
        <v/>
      </c>
      <c r="X71" s="13">
        <f>IF(OR($A71="",X$4=""),"",IFERROR(COUNTIFS('Planning_zones'!$B$5:$B$154,$A71,'Planning_zones'!$K$5:$K$154,"&lt;&gt;Annulé",'Planning_zones'!$G$5:$G$154,"&lt;="&amp;X$4+6,'Planning_zones'!$H$5:$H$154,"&gt;="&amp;X$4),0))</f>
        <v/>
      </c>
      <c r="Y71" s="13">
        <f>IF(OR($A71="",Y$4=""),"",IFERROR(COUNTIFS('Planning_zones'!$B$5:$B$154,$A71,'Planning_zones'!$K$5:$K$154,"&lt;&gt;Annulé",'Planning_zones'!$G$5:$G$154,"&lt;="&amp;Y$4+6,'Planning_zones'!$H$5:$H$154,"&gt;="&amp;Y$4),0))</f>
        <v/>
      </c>
      <c r="Z71" s="13">
        <f>IF(OR($A71="",Z$4=""),"",IFERROR(COUNTIFS('Planning_zones'!$B$5:$B$154,$A71,'Planning_zones'!$K$5:$K$154,"&lt;&gt;Annulé",'Planning_zones'!$G$5:$G$154,"&lt;="&amp;Z$4+6,'Planning_zones'!$H$5:$H$154,"&gt;="&amp;Z$4),0))</f>
        <v/>
      </c>
      <c r="AA71" s="13">
        <f>IF(OR($A71="",AA$4=""),"",IFERROR(COUNTIFS('Planning_zones'!$B$5:$B$154,$A71,'Planning_zones'!$K$5:$K$154,"&lt;&gt;Annulé",'Planning_zones'!$G$5:$G$154,"&lt;="&amp;AA$4+6,'Planning_zones'!$H$5:$H$154,"&gt;="&amp;AA$4),0))</f>
        <v/>
      </c>
      <c r="AB71" s="13">
        <f>IF(OR($A71="",AB$4=""),"",IFERROR(COUNTIFS('Planning_zones'!$B$5:$B$154,$A71,'Planning_zones'!$K$5:$K$154,"&lt;&gt;Annulé",'Planning_zones'!$G$5:$G$154,"&lt;="&amp;AB$4+6,'Planning_zones'!$H$5:$H$154,"&gt;="&amp;AB$4),0))</f>
        <v/>
      </c>
      <c r="AC71" s="13">
        <f>IF(OR($A71="",AC$4=""),"",IFERROR(COUNTIFS('Planning_zones'!$B$5:$B$154,$A71,'Planning_zones'!$K$5:$K$154,"&lt;&gt;Annulé",'Planning_zones'!$G$5:$G$154,"&lt;="&amp;AC$4+6,'Planning_zones'!$H$5:$H$154,"&gt;="&amp;AC$4),0))</f>
        <v/>
      </c>
      <c r="AD71" s="13">
        <f>IF(OR($A71="",AD$4=""),"",IFERROR(COUNTIFS('Planning_zones'!$B$5:$B$154,$A71,'Planning_zones'!$K$5:$K$154,"&lt;&gt;Annulé",'Planning_zones'!$G$5:$G$154,"&lt;="&amp;AD$4+6,'Planning_zones'!$H$5:$H$154,"&gt;="&amp;AD$4),0))</f>
        <v/>
      </c>
      <c r="AE71" s="13">
        <f>IF(OR($A71="",AE$4=""),"",IFERROR(COUNTIFS('Planning_zones'!$B$5:$B$154,$A71,'Planning_zones'!$K$5:$K$154,"&lt;&gt;Annulé",'Planning_zones'!$G$5:$G$154,"&lt;="&amp;AE$4+6,'Planning_zones'!$H$5:$H$154,"&gt;="&amp;AE$4),0))</f>
        <v/>
      </c>
      <c r="AF71" s="13">
        <f>IF(OR($A71="",AF$4=""),"",IFERROR(COUNTIFS('Planning_zones'!$B$5:$B$154,$A71,'Planning_zones'!$K$5:$K$154,"&lt;&gt;Annulé",'Planning_zones'!$G$5:$G$154,"&lt;="&amp;AF$4+6,'Planning_zones'!$H$5:$H$154,"&gt;="&amp;AF$4),0))</f>
        <v/>
      </c>
      <c r="AG71" s="13">
        <f>IF(OR($A71="",AG$4=""),"",IFERROR(COUNTIFS('Planning_zones'!$B$5:$B$154,$A71,'Planning_zones'!$K$5:$K$154,"&lt;&gt;Annulé",'Planning_zones'!$G$5:$G$154,"&lt;="&amp;AG$4+6,'Planning_zones'!$H$5:$H$154,"&gt;="&amp;AG$4),0))</f>
        <v/>
      </c>
      <c r="AH71" s="13">
        <f>IF(OR($A71="",AH$4=""),"",IFERROR(COUNTIFS('Planning_zones'!$B$5:$B$154,$A71,'Planning_zones'!$K$5:$K$154,"&lt;&gt;Annulé",'Planning_zones'!$G$5:$G$154,"&lt;="&amp;AH$4+6,'Planning_zones'!$H$5:$H$154,"&gt;="&amp;AH$4),0))</f>
        <v/>
      </c>
      <c r="AI71" s="13">
        <f>IF(OR($A71="",AI$4=""),"",IFERROR(COUNTIFS('Planning_zones'!$B$5:$B$154,$A71,'Planning_zones'!$K$5:$K$154,"&lt;&gt;Annulé",'Planning_zones'!$G$5:$G$154,"&lt;="&amp;AI$4+6,'Planning_zones'!$H$5:$H$154,"&gt;="&amp;AI$4),0))</f>
        <v/>
      </c>
      <c r="AJ71" s="13">
        <f>IF(OR($A71="",AJ$4=""),"",IFERROR(COUNTIFS('Planning_zones'!$B$5:$B$154,$A71,'Planning_zones'!$K$5:$K$154,"&lt;&gt;Annulé",'Planning_zones'!$G$5:$G$154,"&lt;="&amp;AJ$4+6,'Planning_zones'!$H$5:$H$154,"&gt;="&amp;AJ$4),0))</f>
        <v/>
      </c>
      <c r="AK71" s="13">
        <f>IF(OR($A71="",AK$4=""),"",IFERROR(COUNTIFS('Planning_zones'!$B$5:$B$154,$A71,'Planning_zones'!$K$5:$K$154,"&lt;&gt;Annulé",'Planning_zones'!$G$5:$G$154,"&lt;="&amp;AK$4+6,'Planning_zones'!$H$5:$H$154,"&gt;="&amp;AK$4),0))</f>
        <v/>
      </c>
      <c r="AL71" s="13">
        <f>IF(OR($A71="",AL$4=""),"",IFERROR(COUNTIFS('Planning_zones'!$B$5:$B$154,$A71,'Planning_zones'!$K$5:$K$154,"&lt;&gt;Annulé",'Planning_zones'!$G$5:$G$154,"&lt;="&amp;AL$4+6,'Planning_zones'!$H$5:$H$154,"&gt;="&amp;AL$4),0))</f>
        <v/>
      </c>
      <c r="AM71" s="13">
        <f>IF(OR($A71="",AM$4=""),"",IFERROR(COUNTIFS('Planning_zones'!$B$5:$B$154,$A71,'Planning_zones'!$K$5:$K$154,"&lt;&gt;Annulé",'Planning_zones'!$G$5:$G$154,"&lt;="&amp;AM$4+6,'Planning_zones'!$H$5:$H$154,"&gt;="&amp;AM$4),0))</f>
        <v/>
      </c>
      <c r="AN71" s="13">
        <f>IF(OR($A71="",AN$4=""),"",IFERROR(COUNTIFS('Planning_zones'!$B$5:$B$154,$A71,'Planning_zones'!$K$5:$K$154,"&lt;&gt;Annulé",'Planning_zones'!$G$5:$G$154,"&lt;="&amp;AN$4+6,'Planning_zones'!$H$5:$H$154,"&gt;="&amp;AN$4),0))</f>
        <v/>
      </c>
      <c r="AO71" s="13">
        <f>IF(OR($A71="",AO$4=""),"",IFERROR(COUNTIFS('Planning_zones'!$B$5:$B$154,$A71,'Planning_zones'!$K$5:$K$154,"&lt;&gt;Annulé",'Planning_zones'!$G$5:$G$154,"&lt;="&amp;AO$4+6,'Planning_zones'!$H$5:$H$154,"&gt;="&amp;AO$4),0))</f>
        <v/>
      </c>
      <c r="AP71" s="13">
        <f>IF(OR($A71="",AP$4=""),"",IFERROR(COUNTIFS('Planning_zones'!$B$5:$B$154,$A71,'Planning_zones'!$K$5:$K$154,"&lt;&gt;Annulé",'Planning_zones'!$G$5:$G$154,"&lt;="&amp;AP$4+6,'Planning_zones'!$H$5:$H$154,"&gt;="&amp;AP$4),0))</f>
        <v/>
      </c>
      <c r="AQ71" s="13">
        <f>IF(OR($A71="",AQ$4=""),"",IFERROR(COUNTIFS('Planning_zones'!$B$5:$B$154,$A71,'Planning_zones'!$K$5:$K$154,"&lt;&gt;Annulé",'Planning_zones'!$G$5:$G$154,"&lt;="&amp;AQ$4+6,'Planning_zones'!$H$5:$H$154,"&gt;="&amp;AQ$4),0))</f>
        <v/>
      </c>
      <c r="AR71" s="13">
        <f>IF(OR($A71="",AR$4=""),"",IFERROR(COUNTIFS('Planning_zones'!$B$5:$B$154,$A71,'Planning_zones'!$K$5:$K$154,"&lt;&gt;Annulé",'Planning_zones'!$G$5:$G$154,"&lt;="&amp;AR$4+6,'Planning_zones'!$H$5:$H$154,"&gt;="&amp;AR$4),0))</f>
        <v/>
      </c>
      <c r="AS71" s="13">
        <f>IF(OR($A71="",AS$4=""),"",IFERROR(COUNTIFS('Planning_zones'!$B$5:$B$154,$A71,'Planning_zones'!$K$5:$K$154,"&lt;&gt;Annulé",'Planning_zones'!$G$5:$G$154,"&lt;="&amp;AS$4+6,'Planning_zones'!$H$5:$H$154,"&gt;="&amp;AS$4),0))</f>
        <v/>
      </c>
      <c r="AT71" s="13">
        <f>IF(OR($A71="",AT$4=""),"",IFERROR(COUNTIFS('Planning_zones'!$B$5:$B$154,$A71,'Planning_zones'!$K$5:$K$154,"&lt;&gt;Annulé",'Planning_zones'!$G$5:$G$154,"&lt;="&amp;AT$4+6,'Planning_zones'!$H$5:$H$154,"&gt;="&amp;AT$4),0))</f>
        <v/>
      </c>
      <c r="AU71" s="13">
        <f>IF(OR($A71="",AU$4=""),"",IFERROR(COUNTIFS('Planning_zones'!$B$5:$B$154,$A71,'Planning_zones'!$K$5:$K$154,"&lt;&gt;Annulé",'Planning_zones'!$G$5:$G$154,"&lt;="&amp;AU$4+6,'Planning_zones'!$H$5:$H$154,"&gt;="&amp;AU$4),0))</f>
        <v/>
      </c>
      <c r="AV71" s="13">
        <f>IF(OR($A71="",AV$4=""),"",IFERROR(COUNTIFS('Planning_zones'!$B$5:$B$154,$A71,'Planning_zones'!$K$5:$K$154,"&lt;&gt;Annulé",'Planning_zones'!$G$5:$G$154,"&lt;="&amp;AV$4+6,'Planning_zones'!$H$5:$H$154,"&gt;="&amp;AV$4),0))</f>
        <v/>
      </c>
      <c r="AW71" s="13">
        <f>IF(OR($A71="",AW$4=""),"",IFERROR(COUNTIFS('Planning_zones'!$B$5:$B$154,$A71,'Planning_zones'!$K$5:$K$154,"&lt;&gt;Annulé",'Planning_zones'!$G$5:$G$154,"&lt;="&amp;AW$4+6,'Planning_zones'!$H$5:$H$154,"&gt;="&amp;AW$4),0))</f>
        <v/>
      </c>
      <c r="AX71" s="13">
        <f>IF(OR($A71="",AX$4=""),"",IFERROR(COUNTIFS('Planning_zones'!$B$5:$B$154,$A71,'Planning_zones'!$K$5:$K$154,"&lt;&gt;Annulé",'Planning_zones'!$G$5:$G$154,"&lt;="&amp;AX$4+6,'Planning_zones'!$H$5:$H$154,"&gt;="&amp;AX$4),0))</f>
        <v/>
      </c>
      <c r="AY71" s="13">
        <f>IF(OR($A71="",AY$4=""),"",IFERROR(COUNTIFS('Planning_zones'!$B$5:$B$154,$A71,'Planning_zones'!$K$5:$K$154,"&lt;&gt;Annulé",'Planning_zones'!$G$5:$G$154,"&lt;="&amp;AY$4+6,'Planning_zones'!$H$5:$H$154,"&gt;="&amp;AY$4),0))</f>
        <v/>
      </c>
      <c r="AZ71" s="13">
        <f>IF(OR($A71="",AZ$4=""),"",IFERROR(COUNTIFS('Planning_zones'!$B$5:$B$154,$A71,'Planning_zones'!$K$5:$K$154,"&lt;&gt;Annulé",'Planning_zones'!$G$5:$G$154,"&lt;="&amp;AZ$4+6,'Planning_zones'!$H$5:$H$154,"&gt;="&amp;AZ$4),0))</f>
        <v/>
      </c>
      <c r="BA71" s="13">
        <f>IF(OR($A71="",BA$4=""),"",IFERROR(COUNTIFS('Planning_zones'!$B$5:$B$154,$A71,'Planning_zones'!$K$5:$K$154,"&lt;&gt;Annulé",'Planning_zones'!$G$5:$G$154,"&lt;="&amp;BA$4+6,'Planning_zones'!$H$5:$H$154,"&gt;="&amp;BA$4),0))</f>
        <v/>
      </c>
    </row>
    <row r="72" ht="21" customHeight="1">
      <c r="A72" s="28">
        <f>IFERROR(INDEX('Paramètres'!$A$8:$A$107,MATCH(SMALL('Paramètres'!$C$8:$C$107,68),'Paramètres'!$C$8:$C$107,0)),"")</f>
        <v/>
      </c>
      <c r="B72" s="13">
        <f>IF(OR($A72="",B$4=""),"",IFERROR(COUNTIFS('Planning_zones'!$B$5:$B$154,$A72,'Planning_zones'!$K$5:$K$154,"&lt;&gt;Annulé",'Planning_zones'!$G$5:$G$154,"&lt;="&amp;B$4+6,'Planning_zones'!$H$5:$H$154,"&gt;="&amp;B$4),0))</f>
        <v/>
      </c>
      <c r="C72" s="13">
        <f>IF(OR($A72="",C$4=""),"",IFERROR(COUNTIFS('Planning_zones'!$B$5:$B$154,$A72,'Planning_zones'!$K$5:$K$154,"&lt;&gt;Annulé",'Planning_zones'!$G$5:$G$154,"&lt;="&amp;C$4+6,'Planning_zones'!$H$5:$H$154,"&gt;="&amp;C$4),0))</f>
        <v/>
      </c>
      <c r="D72" s="13">
        <f>IF(OR($A72="",D$4=""),"",IFERROR(COUNTIFS('Planning_zones'!$B$5:$B$154,$A72,'Planning_zones'!$K$5:$K$154,"&lt;&gt;Annulé",'Planning_zones'!$G$5:$G$154,"&lt;="&amp;D$4+6,'Planning_zones'!$H$5:$H$154,"&gt;="&amp;D$4),0))</f>
        <v/>
      </c>
      <c r="E72" s="13">
        <f>IF(OR($A72="",E$4=""),"",IFERROR(COUNTIFS('Planning_zones'!$B$5:$B$154,$A72,'Planning_zones'!$K$5:$K$154,"&lt;&gt;Annulé",'Planning_zones'!$G$5:$G$154,"&lt;="&amp;E$4+6,'Planning_zones'!$H$5:$H$154,"&gt;="&amp;E$4),0))</f>
        <v/>
      </c>
      <c r="F72" s="13">
        <f>IF(OR($A72="",F$4=""),"",IFERROR(COUNTIFS('Planning_zones'!$B$5:$B$154,$A72,'Planning_zones'!$K$5:$K$154,"&lt;&gt;Annulé",'Planning_zones'!$G$5:$G$154,"&lt;="&amp;F$4+6,'Planning_zones'!$H$5:$H$154,"&gt;="&amp;F$4),0))</f>
        <v/>
      </c>
      <c r="G72" s="13">
        <f>IF(OR($A72="",G$4=""),"",IFERROR(COUNTIFS('Planning_zones'!$B$5:$B$154,$A72,'Planning_zones'!$K$5:$K$154,"&lt;&gt;Annulé",'Planning_zones'!$G$5:$G$154,"&lt;="&amp;G$4+6,'Planning_zones'!$H$5:$H$154,"&gt;="&amp;G$4),0))</f>
        <v/>
      </c>
      <c r="H72" s="13">
        <f>IF(OR($A72="",H$4=""),"",IFERROR(COUNTIFS('Planning_zones'!$B$5:$B$154,$A72,'Planning_zones'!$K$5:$K$154,"&lt;&gt;Annulé",'Planning_zones'!$G$5:$G$154,"&lt;="&amp;H$4+6,'Planning_zones'!$H$5:$H$154,"&gt;="&amp;H$4),0))</f>
        <v/>
      </c>
      <c r="I72" s="13">
        <f>IF(OR($A72="",I$4=""),"",IFERROR(COUNTIFS('Planning_zones'!$B$5:$B$154,$A72,'Planning_zones'!$K$5:$K$154,"&lt;&gt;Annulé",'Planning_zones'!$G$5:$G$154,"&lt;="&amp;I$4+6,'Planning_zones'!$H$5:$H$154,"&gt;="&amp;I$4),0))</f>
        <v/>
      </c>
      <c r="J72" s="13">
        <f>IF(OR($A72="",J$4=""),"",IFERROR(COUNTIFS('Planning_zones'!$B$5:$B$154,$A72,'Planning_zones'!$K$5:$K$154,"&lt;&gt;Annulé",'Planning_zones'!$G$5:$G$154,"&lt;="&amp;J$4+6,'Planning_zones'!$H$5:$H$154,"&gt;="&amp;J$4),0))</f>
        <v/>
      </c>
      <c r="K72" s="13">
        <f>IF(OR($A72="",K$4=""),"",IFERROR(COUNTIFS('Planning_zones'!$B$5:$B$154,$A72,'Planning_zones'!$K$5:$K$154,"&lt;&gt;Annulé",'Planning_zones'!$G$5:$G$154,"&lt;="&amp;K$4+6,'Planning_zones'!$H$5:$H$154,"&gt;="&amp;K$4),0))</f>
        <v/>
      </c>
      <c r="L72" s="13">
        <f>IF(OR($A72="",L$4=""),"",IFERROR(COUNTIFS('Planning_zones'!$B$5:$B$154,$A72,'Planning_zones'!$K$5:$K$154,"&lt;&gt;Annulé",'Planning_zones'!$G$5:$G$154,"&lt;="&amp;L$4+6,'Planning_zones'!$H$5:$H$154,"&gt;="&amp;L$4),0))</f>
        <v/>
      </c>
      <c r="M72" s="13">
        <f>IF(OR($A72="",M$4=""),"",IFERROR(COUNTIFS('Planning_zones'!$B$5:$B$154,$A72,'Planning_zones'!$K$5:$K$154,"&lt;&gt;Annulé",'Planning_zones'!$G$5:$G$154,"&lt;="&amp;M$4+6,'Planning_zones'!$H$5:$H$154,"&gt;="&amp;M$4),0))</f>
        <v/>
      </c>
      <c r="N72" s="13">
        <f>IF(OR($A72="",N$4=""),"",IFERROR(COUNTIFS('Planning_zones'!$B$5:$B$154,$A72,'Planning_zones'!$K$5:$K$154,"&lt;&gt;Annulé",'Planning_zones'!$G$5:$G$154,"&lt;="&amp;N$4+6,'Planning_zones'!$H$5:$H$154,"&gt;="&amp;N$4),0))</f>
        <v/>
      </c>
      <c r="O72" s="13">
        <f>IF(OR($A72="",O$4=""),"",IFERROR(COUNTIFS('Planning_zones'!$B$5:$B$154,$A72,'Planning_zones'!$K$5:$K$154,"&lt;&gt;Annulé",'Planning_zones'!$G$5:$G$154,"&lt;="&amp;O$4+6,'Planning_zones'!$H$5:$H$154,"&gt;="&amp;O$4),0))</f>
        <v/>
      </c>
      <c r="P72" s="13">
        <f>IF(OR($A72="",P$4=""),"",IFERROR(COUNTIFS('Planning_zones'!$B$5:$B$154,$A72,'Planning_zones'!$K$5:$K$154,"&lt;&gt;Annulé",'Planning_zones'!$G$5:$G$154,"&lt;="&amp;P$4+6,'Planning_zones'!$H$5:$H$154,"&gt;="&amp;P$4),0))</f>
        <v/>
      </c>
      <c r="Q72" s="13">
        <f>IF(OR($A72="",Q$4=""),"",IFERROR(COUNTIFS('Planning_zones'!$B$5:$B$154,$A72,'Planning_zones'!$K$5:$K$154,"&lt;&gt;Annulé",'Planning_zones'!$G$5:$G$154,"&lt;="&amp;Q$4+6,'Planning_zones'!$H$5:$H$154,"&gt;="&amp;Q$4),0))</f>
        <v/>
      </c>
      <c r="R72" s="13">
        <f>IF(OR($A72="",R$4=""),"",IFERROR(COUNTIFS('Planning_zones'!$B$5:$B$154,$A72,'Planning_zones'!$K$5:$K$154,"&lt;&gt;Annulé",'Planning_zones'!$G$5:$G$154,"&lt;="&amp;R$4+6,'Planning_zones'!$H$5:$H$154,"&gt;="&amp;R$4),0))</f>
        <v/>
      </c>
      <c r="S72" s="13">
        <f>IF(OR($A72="",S$4=""),"",IFERROR(COUNTIFS('Planning_zones'!$B$5:$B$154,$A72,'Planning_zones'!$K$5:$K$154,"&lt;&gt;Annulé",'Planning_zones'!$G$5:$G$154,"&lt;="&amp;S$4+6,'Planning_zones'!$H$5:$H$154,"&gt;="&amp;S$4),0))</f>
        <v/>
      </c>
      <c r="T72" s="13">
        <f>IF(OR($A72="",T$4=""),"",IFERROR(COUNTIFS('Planning_zones'!$B$5:$B$154,$A72,'Planning_zones'!$K$5:$K$154,"&lt;&gt;Annulé",'Planning_zones'!$G$5:$G$154,"&lt;="&amp;T$4+6,'Planning_zones'!$H$5:$H$154,"&gt;="&amp;T$4),0))</f>
        <v/>
      </c>
      <c r="U72" s="13">
        <f>IF(OR($A72="",U$4=""),"",IFERROR(COUNTIFS('Planning_zones'!$B$5:$B$154,$A72,'Planning_zones'!$K$5:$K$154,"&lt;&gt;Annulé",'Planning_zones'!$G$5:$G$154,"&lt;="&amp;U$4+6,'Planning_zones'!$H$5:$H$154,"&gt;="&amp;U$4),0))</f>
        <v/>
      </c>
      <c r="V72" s="13">
        <f>IF(OR($A72="",V$4=""),"",IFERROR(COUNTIFS('Planning_zones'!$B$5:$B$154,$A72,'Planning_zones'!$K$5:$K$154,"&lt;&gt;Annulé",'Planning_zones'!$G$5:$G$154,"&lt;="&amp;V$4+6,'Planning_zones'!$H$5:$H$154,"&gt;="&amp;V$4),0))</f>
        <v/>
      </c>
      <c r="W72" s="13">
        <f>IF(OR($A72="",W$4=""),"",IFERROR(COUNTIFS('Planning_zones'!$B$5:$B$154,$A72,'Planning_zones'!$K$5:$K$154,"&lt;&gt;Annulé",'Planning_zones'!$G$5:$G$154,"&lt;="&amp;W$4+6,'Planning_zones'!$H$5:$H$154,"&gt;="&amp;W$4),0))</f>
        <v/>
      </c>
      <c r="X72" s="13">
        <f>IF(OR($A72="",X$4=""),"",IFERROR(COUNTIFS('Planning_zones'!$B$5:$B$154,$A72,'Planning_zones'!$K$5:$K$154,"&lt;&gt;Annulé",'Planning_zones'!$G$5:$G$154,"&lt;="&amp;X$4+6,'Planning_zones'!$H$5:$H$154,"&gt;="&amp;X$4),0))</f>
        <v/>
      </c>
      <c r="Y72" s="13">
        <f>IF(OR($A72="",Y$4=""),"",IFERROR(COUNTIFS('Planning_zones'!$B$5:$B$154,$A72,'Planning_zones'!$K$5:$K$154,"&lt;&gt;Annulé",'Planning_zones'!$G$5:$G$154,"&lt;="&amp;Y$4+6,'Planning_zones'!$H$5:$H$154,"&gt;="&amp;Y$4),0))</f>
        <v/>
      </c>
      <c r="Z72" s="13">
        <f>IF(OR($A72="",Z$4=""),"",IFERROR(COUNTIFS('Planning_zones'!$B$5:$B$154,$A72,'Planning_zones'!$K$5:$K$154,"&lt;&gt;Annulé",'Planning_zones'!$G$5:$G$154,"&lt;="&amp;Z$4+6,'Planning_zones'!$H$5:$H$154,"&gt;="&amp;Z$4),0))</f>
        <v/>
      </c>
      <c r="AA72" s="13">
        <f>IF(OR($A72="",AA$4=""),"",IFERROR(COUNTIFS('Planning_zones'!$B$5:$B$154,$A72,'Planning_zones'!$K$5:$K$154,"&lt;&gt;Annulé",'Planning_zones'!$G$5:$G$154,"&lt;="&amp;AA$4+6,'Planning_zones'!$H$5:$H$154,"&gt;="&amp;AA$4),0))</f>
        <v/>
      </c>
      <c r="AB72" s="13">
        <f>IF(OR($A72="",AB$4=""),"",IFERROR(COUNTIFS('Planning_zones'!$B$5:$B$154,$A72,'Planning_zones'!$K$5:$K$154,"&lt;&gt;Annulé",'Planning_zones'!$G$5:$G$154,"&lt;="&amp;AB$4+6,'Planning_zones'!$H$5:$H$154,"&gt;="&amp;AB$4),0))</f>
        <v/>
      </c>
      <c r="AC72" s="13">
        <f>IF(OR($A72="",AC$4=""),"",IFERROR(COUNTIFS('Planning_zones'!$B$5:$B$154,$A72,'Planning_zones'!$K$5:$K$154,"&lt;&gt;Annulé",'Planning_zones'!$G$5:$G$154,"&lt;="&amp;AC$4+6,'Planning_zones'!$H$5:$H$154,"&gt;="&amp;AC$4),0))</f>
        <v/>
      </c>
      <c r="AD72" s="13">
        <f>IF(OR($A72="",AD$4=""),"",IFERROR(COUNTIFS('Planning_zones'!$B$5:$B$154,$A72,'Planning_zones'!$K$5:$K$154,"&lt;&gt;Annulé",'Planning_zones'!$G$5:$G$154,"&lt;="&amp;AD$4+6,'Planning_zones'!$H$5:$H$154,"&gt;="&amp;AD$4),0))</f>
        <v/>
      </c>
      <c r="AE72" s="13">
        <f>IF(OR($A72="",AE$4=""),"",IFERROR(COUNTIFS('Planning_zones'!$B$5:$B$154,$A72,'Planning_zones'!$K$5:$K$154,"&lt;&gt;Annulé",'Planning_zones'!$G$5:$G$154,"&lt;="&amp;AE$4+6,'Planning_zones'!$H$5:$H$154,"&gt;="&amp;AE$4),0))</f>
        <v/>
      </c>
      <c r="AF72" s="13">
        <f>IF(OR($A72="",AF$4=""),"",IFERROR(COUNTIFS('Planning_zones'!$B$5:$B$154,$A72,'Planning_zones'!$K$5:$K$154,"&lt;&gt;Annulé",'Planning_zones'!$G$5:$G$154,"&lt;="&amp;AF$4+6,'Planning_zones'!$H$5:$H$154,"&gt;="&amp;AF$4),0))</f>
        <v/>
      </c>
      <c r="AG72" s="13">
        <f>IF(OR($A72="",AG$4=""),"",IFERROR(COUNTIFS('Planning_zones'!$B$5:$B$154,$A72,'Planning_zones'!$K$5:$K$154,"&lt;&gt;Annulé",'Planning_zones'!$G$5:$G$154,"&lt;="&amp;AG$4+6,'Planning_zones'!$H$5:$H$154,"&gt;="&amp;AG$4),0))</f>
        <v/>
      </c>
      <c r="AH72" s="13">
        <f>IF(OR($A72="",AH$4=""),"",IFERROR(COUNTIFS('Planning_zones'!$B$5:$B$154,$A72,'Planning_zones'!$K$5:$K$154,"&lt;&gt;Annulé",'Planning_zones'!$G$5:$G$154,"&lt;="&amp;AH$4+6,'Planning_zones'!$H$5:$H$154,"&gt;="&amp;AH$4),0))</f>
        <v/>
      </c>
      <c r="AI72" s="13">
        <f>IF(OR($A72="",AI$4=""),"",IFERROR(COUNTIFS('Planning_zones'!$B$5:$B$154,$A72,'Planning_zones'!$K$5:$K$154,"&lt;&gt;Annulé",'Planning_zones'!$G$5:$G$154,"&lt;="&amp;AI$4+6,'Planning_zones'!$H$5:$H$154,"&gt;="&amp;AI$4),0))</f>
        <v/>
      </c>
      <c r="AJ72" s="13">
        <f>IF(OR($A72="",AJ$4=""),"",IFERROR(COUNTIFS('Planning_zones'!$B$5:$B$154,$A72,'Planning_zones'!$K$5:$K$154,"&lt;&gt;Annulé",'Planning_zones'!$G$5:$G$154,"&lt;="&amp;AJ$4+6,'Planning_zones'!$H$5:$H$154,"&gt;="&amp;AJ$4),0))</f>
        <v/>
      </c>
      <c r="AK72" s="13">
        <f>IF(OR($A72="",AK$4=""),"",IFERROR(COUNTIFS('Planning_zones'!$B$5:$B$154,$A72,'Planning_zones'!$K$5:$K$154,"&lt;&gt;Annulé",'Planning_zones'!$G$5:$G$154,"&lt;="&amp;AK$4+6,'Planning_zones'!$H$5:$H$154,"&gt;="&amp;AK$4),0))</f>
        <v/>
      </c>
      <c r="AL72" s="13">
        <f>IF(OR($A72="",AL$4=""),"",IFERROR(COUNTIFS('Planning_zones'!$B$5:$B$154,$A72,'Planning_zones'!$K$5:$K$154,"&lt;&gt;Annulé",'Planning_zones'!$G$5:$G$154,"&lt;="&amp;AL$4+6,'Planning_zones'!$H$5:$H$154,"&gt;="&amp;AL$4),0))</f>
        <v/>
      </c>
      <c r="AM72" s="13">
        <f>IF(OR($A72="",AM$4=""),"",IFERROR(COUNTIFS('Planning_zones'!$B$5:$B$154,$A72,'Planning_zones'!$K$5:$K$154,"&lt;&gt;Annulé",'Planning_zones'!$G$5:$G$154,"&lt;="&amp;AM$4+6,'Planning_zones'!$H$5:$H$154,"&gt;="&amp;AM$4),0))</f>
        <v/>
      </c>
      <c r="AN72" s="13">
        <f>IF(OR($A72="",AN$4=""),"",IFERROR(COUNTIFS('Planning_zones'!$B$5:$B$154,$A72,'Planning_zones'!$K$5:$K$154,"&lt;&gt;Annulé",'Planning_zones'!$G$5:$G$154,"&lt;="&amp;AN$4+6,'Planning_zones'!$H$5:$H$154,"&gt;="&amp;AN$4),0))</f>
        <v/>
      </c>
      <c r="AO72" s="13">
        <f>IF(OR($A72="",AO$4=""),"",IFERROR(COUNTIFS('Planning_zones'!$B$5:$B$154,$A72,'Planning_zones'!$K$5:$K$154,"&lt;&gt;Annulé",'Planning_zones'!$G$5:$G$154,"&lt;="&amp;AO$4+6,'Planning_zones'!$H$5:$H$154,"&gt;="&amp;AO$4),0))</f>
        <v/>
      </c>
      <c r="AP72" s="13">
        <f>IF(OR($A72="",AP$4=""),"",IFERROR(COUNTIFS('Planning_zones'!$B$5:$B$154,$A72,'Planning_zones'!$K$5:$K$154,"&lt;&gt;Annulé",'Planning_zones'!$G$5:$G$154,"&lt;="&amp;AP$4+6,'Planning_zones'!$H$5:$H$154,"&gt;="&amp;AP$4),0))</f>
        <v/>
      </c>
      <c r="AQ72" s="13">
        <f>IF(OR($A72="",AQ$4=""),"",IFERROR(COUNTIFS('Planning_zones'!$B$5:$B$154,$A72,'Planning_zones'!$K$5:$K$154,"&lt;&gt;Annulé",'Planning_zones'!$G$5:$G$154,"&lt;="&amp;AQ$4+6,'Planning_zones'!$H$5:$H$154,"&gt;="&amp;AQ$4),0))</f>
        <v/>
      </c>
      <c r="AR72" s="13">
        <f>IF(OR($A72="",AR$4=""),"",IFERROR(COUNTIFS('Planning_zones'!$B$5:$B$154,$A72,'Planning_zones'!$K$5:$K$154,"&lt;&gt;Annulé",'Planning_zones'!$G$5:$G$154,"&lt;="&amp;AR$4+6,'Planning_zones'!$H$5:$H$154,"&gt;="&amp;AR$4),0))</f>
        <v/>
      </c>
      <c r="AS72" s="13">
        <f>IF(OR($A72="",AS$4=""),"",IFERROR(COUNTIFS('Planning_zones'!$B$5:$B$154,$A72,'Planning_zones'!$K$5:$K$154,"&lt;&gt;Annulé",'Planning_zones'!$G$5:$G$154,"&lt;="&amp;AS$4+6,'Planning_zones'!$H$5:$H$154,"&gt;="&amp;AS$4),0))</f>
        <v/>
      </c>
      <c r="AT72" s="13">
        <f>IF(OR($A72="",AT$4=""),"",IFERROR(COUNTIFS('Planning_zones'!$B$5:$B$154,$A72,'Planning_zones'!$K$5:$K$154,"&lt;&gt;Annulé",'Planning_zones'!$G$5:$G$154,"&lt;="&amp;AT$4+6,'Planning_zones'!$H$5:$H$154,"&gt;="&amp;AT$4),0))</f>
        <v/>
      </c>
      <c r="AU72" s="13">
        <f>IF(OR($A72="",AU$4=""),"",IFERROR(COUNTIFS('Planning_zones'!$B$5:$B$154,$A72,'Planning_zones'!$K$5:$K$154,"&lt;&gt;Annulé",'Planning_zones'!$G$5:$G$154,"&lt;="&amp;AU$4+6,'Planning_zones'!$H$5:$H$154,"&gt;="&amp;AU$4),0))</f>
        <v/>
      </c>
      <c r="AV72" s="13">
        <f>IF(OR($A72="",AV$4=""),"",IFERROR(COUNTIFS('Planning_zones'!$B$5:$B$154,$A72,'Planning_zones'!$K$5:$K$154,"&lt;&gt;Annulé",'Planning_zones'!$G$5:$G$154,"&lt;="&amp;AV$4+6,'Planning_zones'!$H$5:$H$154,"&gt;="&amp;AV$4),0))</f>
        <v/>
      </c>
      <c r="AW72" s="13">
        <f>IF(OR($A72="",AW$4=""),"",IFERROR(COUNTIFS('Planning_zones'!$B$5:$B$154,$A72,'Planning_zones'!$K$5:$K$154,"&lt;&gt;Annulé",'Planning_zones'!$G$5:$G$154,"&lt;="&amp;AW$4+6,'Planning_zones'!$H$5:$H$154,"&gt;="&amp;AW$4),0))</f>
        <v/>
      </c>
      <c r="AX72" s="13">
        <f>IF(OR($A72="",AX$4=""),"",IFERROR(COUNTIFS('Planning_zones'!$B$5:$B$154,$A72,'Planning_zones'!$K$5:$K$154,"&lt;&gt;Annulé",'Planning_zones'!$G$5:$G$154,"&lt;="&amp;AX$4+6,'Planning_zones'!$H$5:$H$154,"&gt;="&amp;AX$4),0))</f>
        <v/>
      </c>
      <c r="AY72" s="13">
        <f>IF(OR($A72="",AY$4=""),"",IFERROR(COUNTIFS('Planning_zones'!$B$5:$B$154,$A72,'Planning_zones'!$K$5:$K$154,"&lt;&gt;Annulé",'Planning_zones'!$G$5:$G$154,"&lt;="&amp;AY$4+6,'Planning_zones'!$H$5:$H$154,"&gt;="&amp;AY$4),0))</f>
        <v/>
      </c>
      <c r="AZ72" s="13">
        <f>IF(OR($A72="",AZ$4=""),"",IFERROR(COUNTIFS('Planning_zones'!$B$5:$B$154,$A72,'Planning_zones'!$K$5:$K$154,"&lt;&gt;Annulé",'Planning_zones'!$G$5:$G$154,"&lt;="&amp;AZ$4+6,'Planning_zones'!$H$5:$H$154,"&gt;="&amp;AZ$4),0))</f>
        <v/>
      </c>
      <c r="BA72" s="13">
        <f>IF(OR($A72="",BA$4=""),"",IFERROR(COUNTIFS('Planning_zones'!$B$5:$B$154,$A72,'Planning_zones'!$K$5:$K$154,"&lt;&gt;Annulé",'Planning_zones'!$G$5:$G$154,"&lt;="&amp;BA$4+6,'Planning_zones'!$H$5:$H$154,"&gt;="&amp;BA$4),0))</f>
        <v/>
      </c>
    </row>
    <row r="73" ht="21" customHeight="1">
      <c r="A73" s="27">
        <f>IFERROR(INDEX('Paramètres'!$A$8:$A$107,MATCH(SMALL('Paramètres'!$C$8:$C$107,69),'Paramètres'!$C$8:$C$107,0)),"")</f>
        <v/>
      </c>
      <c r="B73" s="13">
        <f>IF(OR($A73="",B$4=""),"",IFERROR(COUNTIFS('Planning_zones'!$B$5:$B$154,$A73,'Planning_zones'!$K$5:$K$154,"&lt;&gt;Annulé",'Planning_zones'!$G$5:$G$154,"&lt;="&amp;B$4+6,'Planning_zones'!$H$5:$H$154,"&gt;="&amp;B$4),0))</f>
        <v/>
      </c>
      <c r="C73" s="13">
        <f>IF(OR($A73="",C$4=""),"",IFERROR(COUNTIFS('Planning_zones'!$B$5:$B$154,$A73,'Planning_zones'!$K$5:$K$154,"&lt;&gt;Annulé",'Planning_zones'!$G$5:$G$154,"&lt;="&amp;C$4+6,'Planning_zones'!$H$5:$H$154,"&gt;="&amp;C$4),0))</f>
        <v/>
      </c>
      <c r="D73" s="13">
        <f>IF(OR($A73="",D$4=""),"",IFERROR(COUNTIFS('Planning_zones'!$B$5:$B$154,$A73,'Planning_zones'!$K$5:$K$154,"&lt;&gt;Annulé",'Planning_zones'!$G$5:$G$154,"&lt;="&amp;D$4+6,'Planning_zones'!$H$5:$H$154,"&gt;="&amp;D$4),0))</f>
        <v/>
      </c>
      <c r="E73" s="13">
        <f>IF(OR($A73="",E$4=""),"",IFERROR(COUNTIFS('Planning_zones'!$B$5:$B$154,$A73,'Planning_zones'!$K$5:$K$154,"&lt;&gt;Annulé",'Planning_zones'!$G$5:$G$154,"&lt;="&amp;E$4+6,'Planning_zones'!$H$5:$H$154,"&gt;="&amp;E$4),0))</f>
        <v/>
      </c>
      <c r="F73" s="13">
        <f>IF(OR($A73="",F$4=""),"",IFERROR(COUNTIFS('Planning_zones'!$B$5:$B$154,$A73,'Planning_zones'!$K$5:$K$154,"&lt;&gt;Annulé",'Planning_zones'!$G$5:$G$154,"&lt;="&amp;F$4+6,'Planning_zones'!$H$5:$H$154,"&gt;="&amp;F$4),0))</f>
        <v/>
      </c>
      <c r="G73" s="13">
        <f>IF(OR($A73="",G$4=""),"",IFERROR(COUNTIFS('Planning_zones'!$B$5:$B$154,$A73,'Planning_zones'!$K$5:$K$154,"&lt;&gt;Annulé",'Planning_zones'!$G$5:$G$154,"&lt;="&amp;G$4+6,'Planning_zones'!$H$5:$H$154,"&gt;="&amp;G$4),0))</f>
        <v/>
      </c>
      <c r="H73" s="13">
        <f>IF(OR($A73="",H$4=""),"",IFERROR(COUNTIFS('Planning_zones'!$B$5:$B$154,$A73,'Planning_zones'!$K$5:$K$154,"&lt;&gt;Annulé",'Planning_zones'!$G$5:$G$154,"&lt;="&amp;H$4+6,'Planning_zones'!$H$5:$H$154,"&gt;="&amp;H$4),0))</f>
        <v/>
      </c>
      <c r="I73" s="13">
        <f>IF(OR($A73="",I$4=""),"",IFERROR(COUNTIFS('Planning_zones'!$B$5:$B$154,$A73,'Planning_zones'!$K$5:$K$154,"&lt;&gt;Annulé",'Planning_zones'!$G$5:$G$154,"&lt;="&amp;I$4+6,'Planning_zones'!$H$5:$H$154,"&gt;="&amp;I$4),0))</f>
        <v/>
      </c>
      <c r="J73" s="13">
        <f>IF(OR($A73="",J$4=""),"",IFERROR(COUNTIFS('Planning_zones'!$B$5:$B$154,$A73,'Planning_zones'!$K$5:$K$154,"&lt;&gt;Annulé",'Planning_zones'!$G$5:$G$154,"&lt;="&amp;J$4+6,'Planning_zones'!$H$5:$H$154,"&gt;="&amp;J$4),0))</f>
        <v/>
      </c>
      <c r="K73" s="13">
        <f>IF(OR($A73="",K$4=""),"",IFERROR(COUNTIFS('Planning_zones'!$B$5:$B$154,$A73,'Planning_zones'!$K$5:$K$154,"&lt;&gt;Annulé",'Planning_zones'!$G$5:$G$154,"&lt;="&amp;K$4+6,'Planning_zones'!$H$5:$H$154,"&gt;="&amp;K$4),0))</f>
        <v/>
      </c>
      <c r="L73" s="13">
        <f>IF(OR($A73="",L$4=""),"",IFERROR(COUNTIFS('Planning_zones'!$B$5:$B$154,$A73,'Planning_zones'!$K$5:$K$154,"&lt;&gt;Annulé",'Planning_zones'!$G$5:$G$154,"&lt;="&amp;L$4+6,'Planning_zones'!$H$5:$H$154,"&gt;="&amp;L$4),0))</f>
        <v/>
      </c>
      <c r="M73" s="13">
        <f>IF(OR($A73="",M$4=""),"",IFERROR(COUNTIFS('Planning_zones'!$B$5:$B$154,$A73,'Planning_zones'!$K$5:$K$154,"&lt;&gt;Annulé",'Planning_zones'!$G$5:$G$154,"&lt;="&amp;M$4+6,'Planning_zones'!$H$5:$H$154,"&gt;="&amp;M$4),0))</f>
        <v/>
      </c>
      <c r="N73" s="13">
        <f>IF(OR($A73="",N$4=""),"",IFERROR(COUNTIFS('Planning_zones'!$B$5:$B$154,$A73,'Planning_zones'!$K$5:$K$154,"&lt;&gt;Annulé",'Planning_zones'!$G$5:$G$154,"&lt;="&amp;N$4+6,'Planning_zones'!$H$5:$H$154,"&gt;="&amp;N$4),0))</f>
        <v/>
      </c>
      <c r="O73" s="13">
        <f>IF(OR($A73="",O$4=""),"",IFERROR(COUNTIFS('Planning_zones'!$B$5:$B$154,$A73,'Planning_zones'!$K$5:$K$154,"&lt;&gt;Annulé",'Planning_zones'!$G$5:$G$154,"&lt;="&amp;O$4+6,'Planning_zones'!$H$5:$H$154,"&gt;="&amp;O$4),0))</f>
        <v/>
      </c>
      <c r="P73" s="13">
        <f>IF(OR($A73="",P$4=""),"",IFERROR(COUNTIFS('Planning_zones'!$B$5:$B$154,$A73,'Planning_zones'!$K$5:$K$154,"&lt;&gt;Annulé",'Planning_zones'!$G$5:$G$154,"&lt;="&amp;P$4+6,'Planning_zones'!$H$5:$H$154,"&gt;="&amp;P$4),0))</f>
        <v/>
      </c>
      <c r="Q73" s="13">
        <f>IF(OR($A73="",Q$4=""),"",IFERROR(COUNTIFS('Planning_zones'!$B$5:$B$154,$A73,'Planning_zones'!$K$5:$K$154,"&lt;&gt;Annulé",'Planning_zones'!$G$5:$G$154,"&lt;="&amp;Q$4+6,'Planning_zones'!$H$5:$H$154,"&gt;="&amp;Q$4),0))</f>
        <v/>
      </c>
      <c r="R73" s="13">
        <f>IF(OR($A73="",R$4=""),"",IFERROR(COUNTIFS('Planning_zones'!$B$5:$B$154,$A73,'Planning_zones'!$K$5:$K$154,"&lt;&gt;Annulé",'Planning_zones'!$G$5:$G$154,"&lt;="&amp;R$4+6,'Planning_zones'!$H$5:$H$154,"&gt;="&amp;R$4),0))</f>
        <v/>
      </c>
      <c r="S73" s="13">
        <f>IF(OR($A73="",S$4=""),"",IFERROR(COUNTIFS('Planning_zones'!$B$5:$B$154,$A73,'Planning_zones'!$K$5:$K$154,"&lt;&gt;Annulé",'Planning_zones'!$G$5:$G$154,"&lt;="&amp;S$4+6,'Planning_zones'!$H$5:$H$154,"&gt;="&amp;S$4),0))</f>
        <v/>
      </c>
      <c r="T73" s="13">
        <f>IF(OR($A73="",T$4=""),"",IFERROR(COUNTIFS('Planning_zones'!$B$5:$B$154,$A73,'Planning_zones'!$K$5:$K$154,"&lt;&gt;Annulé",'Planning_zones'!$G$5:$G$154,"&lt;="&amp;T$4+6,'Planning_zones'!$H$5:$H$154,"&gt;="&amp;T$4),0))</f>
        <v/>
      </c>
      <c r="U73" s="13">
        <f>IF(OR($A73="",U$4=""),"",IFERROR(COUNTIFS('Planning_zones'!$B$5:$B$154,$A73,'Planning_zones'!$K$5:$K$154,"&lt;&gt;Annulé",'Planning_zones'!$G$5:$G$154,"&lt;="&amp;U$4+6,'Planning_zones'!$H$5:$H$154,"&gt;="&amp;U$4),0))</f>
        <v/>
      </c>
      <c r="V73" s="13">
        <f>IF(OR($A73="",V$4=""),"",IFERROR(COUNTIFS('Planning_zones'!$B$5:$B$154,$A73,'Planning_zones'!$K$5:$K$154,"&lt;&gt;Annulé",'Planning_zones'!$G$5:$G$154,"&lt;="&amp;V$4+6,'Planning_zones'!$H$5:$H$154,"&gt;="&amp;V$4),0))</f>
        <v/>
      </c>
      <c r="W73" s="13">
        <f>IF(OR($A73="",W$4=""),"",IFERROR(COUNTIFS('Planning_zones'!$B$5:$B$154,$A73,'Planning_zones'!$K$5:$K$154,"&lt;&gt;Annulé",'Planning_zones'!$G$5:$G$154,"&lt;="&amp;W$4+6,'Planning_zones'!$H$5:$H$154,"&gt;="&amp;W$4),0))</f>
        <v/>
      </c>
      <c r="X73" s="13">
        <f>IF(OR($A73="",X$4=""),"",IFERROR(COUNTIFS('Planning_zones'!$B$5:$B$154,$A73,'Planning_zones'!$K$5:$K$154,"&lt;&gt;Annulé",'Planning_zones'!$G$5:$G$154,"&lt;="&amp;X$4+6,'Planning_zones'!$H$5:$H$154,"&gt;="&amp;X$4),0))</f>
        <v/>
      </c>
      <c r="Y73" s="13">
        <f>IF(OR($A73="",Y$4=""),"",IFERROR(COUNTIFS('Planning_zones'!$B$5:$B$154,$A73,'Planning_zones'!$K$5:$K$154,"&lt;&gt;Annulé",'Planning_zones'!$G$5:$G$154,"&lt;="&amp;Y$4+6,'Planning_zones'!$H$5:$H$154,"&gt;="&amp;Y$4),0))</f>
        <v/>
      </c>
      <c r="Z73" s="13">
        <f>IF(OR($A73="",Z$4=""),"",IFERROR(COUNTIFS('Planning_zones'!$B$5:$B$154,$A73,'Planning_zones'!$K$5:$K$154,"&lt;&gt;Annulé",'Planning_zones'!$G$5:$G$154,"&lt;="&amp;Z$4+6,'Planning_zones'!$H$5:$H$154,"&gt;="&amp;Z$4),0))</f>
        <v/>
      </c>
      <c r="AA73" s="13">
        <f>IF(OR($A73="",AA$4=""),"",IFERROR(COUNTIFS('Planning_zones'!$B$5:$B$154,$A73,'Planning_zones'!$K$5:$K$154,"&lt;&gt;Annulé",'Planning_zones'!$G$5:$G$154,"&lt;="&amp;AA$4+6,'Planning_zones'!$H$5:$H$154,"&gt;="&amp;AA$4),0))</f>
        <v/>
      </c>
      <c r="AB73" s="13">
        <f>IF(OR($A73="",AB$4=""),"",IFERROR(COUNTIFS('Planning_zones'!$B$5:$B$154,$A73,'Planning_zones'!$K$5:$K$154,"&lt;&gt;Annulé",'Planning_zones'!$G$5:$G$154,"&lt;="&amp;AB$4+6,'Planning_zones'!$H$5:$H$154,"&gt;="&amp;AB$4),0))</f>
        <v/>
      </c>
      <c r="AC73" s="13">
        <f>IF(OR($A73="",AC$4=""),"",IFERROR(COUNTIFS('Planning_zones'!$B$5:$B$154,$A73,'Planning_zones'!$K$5:$K$154,"&lt;&gt;Annulé",'Planning_zones'!$G$5:$G$154,"&lt;="&amp;AC$4+6,'Planning_zones'!$H$5:$H$154,"&gt;="&amp;AC$4),0))</f>
        <v/>
      </c>
      <c r="AD73" s="13">
        <f>IF(OR($A73="",AD$4=""),"",IFERROR(COUNTIFS('Planning_zones'!$B$5:$B$154,$A73,'Planning_zones'!$K$5:$K$154,"&lt;&gt;Annulé",'Planning_zones'!$G$5:$G$154,"&lt;="&amp;AD$4+6,'Planning_zones'!$H$5:$H$154,"&gt;="&amp;AD$4),0))</f>
        <v/>
      </c>
      <c r="AE73" s="13">
        <f>IF(OR($A73="",AE$4=""),"",IFERROR(COUNTIFS('Planning_zones'!$B$5:$B$154,$A73,'Planning_zones'!$K$5:$K$154,"&lt;&gt;Annulé",'Planning_zones'!$G$5:$G$154,"&lt;="&amp;AE$4+6,'Planning_zones'!$H$5:$H$154,"&gt;="&amp;AE$4),0))</f>
        <v/>
      </c>
      <c r="AF73" s="13">
        <f>IF(OR($A73="",AF$4=""),"",IFERROR(COUNTIFS('Planning_zones'!$B$5:$B$154,$A73,'Planning_zones'!$K$5:$K$154,"&lt;&gt;Annulé",'Planning_zones'!$G$5:$G$154,"&lt;="&amp;AF$4+6,'Planning_zones'!$H$5:$H$154,"&gt;="&amp;AF$4),0))</f>
        <v/>
      </c>
      <c r="AG73" s="13">
        <f>IF(OR($A73="",AG$4=""),"",IFERROR(COUNTIFS('Planning_zones'!$B$5:$B$154,$A73,'Planning_zones'!$K$5:$K$154,"&lt;&gt;Annulé",'Planning_zones'!$G$5:$G$154,"&lt;="&amp;AG$4+6,'Planning_zones'!$H$5:$H$154,"&gt;="&amp;AG$4),0))</f>
        <v/>
      </c>
      <c r="AH73" s="13">
        <f>IF(OR($A73="",AH$4=""),"",IFERROR(COUNTIFS('Planning_zones'!$B$5:$B$154,$A73,'Planning_zones'!$K$5:$K$154,"&lt;&gt;Annulé",'Planning_zones'!$G$5:$G$154,"&lt;="&amp;AH$4+6,'Planning_zones'!$H$5:$H$154,"&gt;="&amp;AH$4),0))</f>
        <v/>
      </c>
      <c r="AI73" s="13">
        <f>IF(OR($A73="",AI$4=""),"",IFERROR(COUNTIFS('Planning_zones'!$B$5:$B$154,$A73,'Planning_zones'!$K$5:$K$154,"&lt;&gt;Annulé",'Planning_zones'!$G$5:$G$154,"&lt;="&amp;AI$4+6,'Planning_zones'!$H$5:$H$154,"&gt;="&amp;AI$4),0))</f>
        <v/>
      </c>
      <c r="AJ73" s="13">
        <f>IF(OR($A73="",AJ$4=""),"",IFERROR(COUNTIFS('Planning_zones'!$B$5:$B$154,$A73,'Planning_zones'!$K$5:$K$154,"&lt;&gt;Annulé",'Planning_zones'!$G$5:$G$154,"&lt;="&amp;AJ$4+6,'Planning_zones'!$H$5:$H$154,"&gt;="&amp;AJ$4),0))</f>
        <v/>
      </c>
      <c r="AK73" s="13">
        <f>IF(OR($A73="",AK$4=""),"",IFERROR(COUNTIFS('Planning_zones'!$B$5:$B$154,$A73,'Planning_zones'!$K$5:$K$154,"&lt;&gt;Annulé",'Planning_zones'!$G$5:$G$154,"&lt;="&amp;AK$4+6,'Planning_zones'!$H$5:$H$154,"&gt;="&amp;AK$4),0))</f>
        <v/>
      </c>
      <c r="AL73" s="13">
        <f>IF(OR($A73="",AL$4=""),"",IFERROR(COUNTIFS('Planning_zones'!$B$5:$B$154,$A73,'Planning_zones'!$K$5:$K$154,"&lt;&gt;Annulé",'Planning_zones'!$G$5:$G$154,"&lt;="&amp;AL$4+6,'Planning_zones'!$H$5:$H$154,"&gt;="&amp;AL$4),0))</f>
        <v/>
      </c>
      <c r="AM73" s="13">
        <f>IF(OR($A73="",AM$4=""),"",IFERROR(COUNTIFS('Planning_zones'!$B$5:$B$154,$A73,'Planning_zones'!$K$5:$K$154,"&lt;&gt;Annulé",'Planning_zones'!$G$5:$G$154,"&lt;="&amp;AM$4+6,'Planning_zones'!$H$5:$H$154,"&gt;="&amp;AM$4),0))</f>
        <v/>
      </c>
      <c r="AN73" s="13">
        <f>IF(OR($A73="",AN$4=""),"",IFERROR(COUNTIFS('Planning_zones'!$B$5:$B$154,$A73,'Planning_zones'!$K$5:$K$154,"&lt;&gt;Annulé",'Planning_zones'!$G$5:$G$154,"&lt;="&amp;AN$4+6,'Planning_zones'!$H$5:$H$154,"&gt;="&amp;AN$4),0))</f>
        <v/>
      </c>
      <c r="AO73" s="13">
        <f>IF(OR($A73="",AO$4=""),"",IFERROR(COUNTIFS('Planning_zones'!$B$5:$B$154,$A73,'Planning_zones'!$K$5:$K$154,"&lt;&gt;Annulé",'Planning_zones'!$G$5:$G$154,"&lt;="&amp;AO$4+6,'Planning_zones'!$H$5:$H$154,"&gt;="&amp;AO$4),0))</f>
        <v/>
      </c>
      <c r="AP73" s="13">
        <f>IF(OR($A73="",AP$4=""),"",IFERROR(COUNTIFS('Planning_zones'!$B$5:$B$154,$A73,'Planning_zones'!$K$5:$K$154,"&lt;&gt;Annulé",'Planning_zones'!$G$5:$G$154,"&lt;="&amp;AP$4+6,'Planning_zones'!$H$5:$H$154,"&gt;="&amp;AP$4),0))</f>
        <v/>
      </c>
      <c r="AQ73" s="13">
        <f>IF(OR($A73="",AQ$4=""),"",IFERROR(COUNTIFS('Planning_zones'!$B$5:$B$154,$A73,'Planning_zones'!$K$5:$K$154,"&lt;&gt;Annulé",'Planning_zones'!$G$5:$G$154,"&lt;="&amp;AQ$4+6,'Planning_zones'!$H$5:$H$154,"&gt;="&amp;AQ$4),0))</f>
        <v/>
      </c>
      <c r="AR73" s="13">
        <f>IF(OR($A73="",AR$4=""),"",IFERROR(COUNTIFS('Planning_zones'!$B$5:$B$154,$A73,'Planning_zones'!$K$5:$K$154,"&lt;&gt;Annulé",'Planning_zones'!$G$5:$G$154,"&lt;="&amp;AR$4+6,'Planning_zones'!$H$5:$H$154,"&gt;="&amp;AR$4),0))</f>
        <v/>
      </c>
      <c r="AS73" s="13">
        <f>IF(OR($A73="",AS$4=""),"",IFERROR(COUNTIFS('Planning_zones'!$B$5:$B$154,$A73,'Planning_zones'!$K$5:$K$154,"&lt;&gt;Annulé",'Planning_zones'!$G$5:$G$154,"&lt;="&amp;AS$4+6,'Planning_zones'!$H$5:$H$154,"&gt;="&amp;AS$4),0))</f>
        <v/>
      </c>
      <c r="AT73" s="13">
        <f>IF(OR($A73="",AT$4=""),"",IFERROR(COUNTIFS('Planning_zones'!$B$5:$B$154,$A73,'Planning_zones'!$K$5:$K$154,"&lt;&gt;Annulé",'Planning_zones'!$G$5:$G$154,"&lt;="&amp;AT$4+6,'Planning_zones'!$H$5:$H$154,"&gt;="&amp;AT$4),0))</f>
        <v/>
      </c>
      <c r="AU73" s="13">
        <f>IF(OR($A73="",AU$4=""),"",IFERROR(COUNTIFS('Planning_zones'!$B$5:$B$154,$A73,'Planning_zones'!$K$5:$K$154,"&lt;&gt;Annulé",'Planning_zones'!$G$5:$G$154,"&lt;="&amp;AU$4+6,'Planning_zones'!$H$5:$H$154,"&gt;="&amp;AU$4),0))</f>
        <v/>
      </c>
      <c r="AV73" s="13">
        <f>IF(OR($A73="",AV$4=""),"",IFERROR(COUNTIFS('Planning_zones'!$B$5:$B$154,$A73,'Planning_zones'!$K$5:$K$154,"&lt;&gt;Annulé",'Planning_zones'!$G$5:$G$154,"&lt;="&amp;AV$4+6,'Planning_zones'!$H$5:$H$154,"&gt;="&amp;AV$4),0))</f>
        <v/>
      </c>
      <c r="AW73" s="13">
        <f>IF(OR($A73="",AW$4=""),"",IFERROR(COUNTIFS('Planning_zones'!$B$5:$B$154,$A73,'Planning_zones'!$K$5:$K$154,"&lt;&gt;Annulé",'Planning_zones'!$G$5:$G$154,"&lt;="&amp;AW$4+6,'Planning_zones'!$H$5:$H$154,"&gt;="&amp;AW$4),0))</f>
        <v/>
      </c>
      <c r="AX73" s="13">
        <f>IF(OR($A73="",AX$4=""),"",IFERROR(COUNTIFS('Planning_zones'!$B$5:$B$154,$A73,'Planning_zones'!$K$5:$K$154,"&lt;&gt;Annulé",'Planning_zones'!$G$5:$G$154,"&lt;="&amp;AX$4+6,'Planning_zones'!$H$5:$H$154,"&gt;="&amp;AX$4),0))</f>
        <v/>
      </c>
      <c r="AY73" s="13">
        <f>IF(OR($A73="",AY$4=""),"",IFERROR(COUNTIFS('Planning_zones'!$B$5:$B$154,$A73,'Planning_zones'!$K$5:$K$154,"&lt;&gt;Annulé",'Planning_zones'!$G$5:$G$154,"&lt;="&amp;AY$4+6,'Planning_zones'!$H$5:$H$154,"&gt;="&amp;AY$4),0))</f>
        <v/>
      </c>
      <c r="AZ73" s="13">
        <f>IF(OR($A73="",AZ$4=""),"",IFERROR(COUNTIFS('Planning_zones'!$B$5:$B$154,$A73,'Planning_zones'!$K$5:$K$154,"&lt;&gt;Annulé",'Planning_zones'!$G$5:$G$154,"&lt;="&amp;AZ$4+6,'Planning_zones'!$H$5:$H$154,"&gt;="&amp;AZ$4),0))</f>
        <v/>
      </c>
      <c r="BA73" s="13">
        <f>IF(OR($A73="",BA$4=""),"",IFERROR(COUNTIFS('Planning_zones'!$B$5:$B$154,$A73,'Planning_zones'!$K$5:$K$154,"&lt;&gt;Annulé",'Planning_zones'!$G$5:$G$154,"&lt;="&amp;BA$4+6,'Planning_zones'!$H$5:$H$154,"&gt;="&amp;BA$4),0))</f>
        <v/>
      </c>
    </row>
    <row r="74" ht="21" customHeight="1">
      <c r="A74" s="28">
        <f>IFERROR(INDEX('Paramètres'!$A$8:$A$107,MATCH(SMALL('Paramètres'!$C$8:$C$107,70),'Paramètres'!$C$8:$C$107,0)),"")</f>
        <v/>
      </c>
      <c r="B74" s="13">
        <f>IF(OR($A74="",B$4=""),"",IFERROR(COUNTIFS('Planning_zones'!$B$5:$B$154,$A74,'Planning_zones'!$K$5:$K$154,"&lt;&gt;Annulé",'Planning_zones'!$G$5:$G$154,"&lt;="&amp;B$4+6,'Planning_zones'!$H$5:$H$154,"&gt;="&amp;B$4),0))</f>
        <v/>
      </c>
      <c r="C74" s="13">
        <f>IF(OR($A74="",C$4=""),"",IFERROR(COUNTIFS('Planning_zones'!$B$5:$B$154,$A74,'Planning_zones'!$K$5:$K$154,"&lt;&gt;Annulé",'Planning_zones'!$G$5:$G$154,"&lt;="&amp;C$4+6,'Planning_zones'!$H$5:$H$154,"&gt;="&amp;C$4),0))</f>
        <v/>
      </c>
      <c r="D74" s="13">
        <f>IF(OR($A74="",D$4=""),"",IFERROR(COUNTIFS('Planning_zones'!$B$5:$B$154,$A74,'Planning_zones'!$K$5:$K$154,"&lt;&gt;Annulé",'Planning_zones'!$G$5:$G$154,"&lt;="&amp;D$4+6,'Planning_zones'!$H$5:$H$154,"&gt;="&amp;D$4),0))</f>
        <v/>
      </c>
      <c r="E74" s="13">
        <f>IF(OR($A74="",E$4=""),"",IFERROR(COUNTIFS('Planning_zones'!$B$5:$B$154,$A74,'Planning_zones'!$K$5:$K$154,"&lt;&gt;Annulé",'Planning_zones'!$G$5:$G$154,"&lt;="&amp;E$4+6,'Planning_zones'!$H$5:$H$154,"&gt;="&amp;E$4),0))</f>
        <v/>
      </c>
      <c r="F74" s="13">
        <f>IF(OR($A74="",F$4=""),"",IFERROR(COUNTIFS('Planning_zones'!$B$5:$B$154,$A74,'Planning_zones'!$K$5:$K$154,"&lt;&gt;Annulé",'Planning_zones'!$G$5:$G$154,"&lt;="&amp;F$4+6,'Planning_zones'!$H$5:$H$154,"&gt;="&amp;F$4),0))</f>
        <v/>
      </c>
      <c r="G74" s="13">
        <f>IF(OR($A74="",G$4=""),"",IFERROR(COUNTIFS('Planning_zones'!$B$5:$B$154,$A74,'Planning_zones'!$K$5:$K$154,"&lt;&gt;Annulé",'Planning_zones'!$G$5:$G$154,"&lt;="&amp;G$4+6,'Planning_zones'!$H$5:$H$154,"&gt;="&amp;G$4),0))</f>
        <v/>
      </c>
      <c r="H74" s="13">
        <f>IF(OR($A74="",H$4=""),"",IFERROR(COUNTIFS('Planning_zones'!$B$5:$B$154,$A74,'Planning_zones'!$K$5:$K$154,"&lt;&gt;Annulé",'Planning_zones'!$G$5:$G$154,"&lt;="&amp;H$4+6,'Planning_zones'!$H$5:$H$154,"&gt;="&amp;H$4),0))</f>
        <v/>
      </c>
      <c r="I74" s="13">
        <f>IF(OR($A74="",I$4=""),"",IFERROR(COUNTIFS('Planning_zones'!$B$5:$B$154,$A74,'Planning_zones'!$K$5:$K$154,"&lt;&gt;Annulé",'Planning_zones'!$G$5:$G$154,"&lt;="&amp;I$4+6,'Planning_zones'!$H$5:$H$154,"&gt;="&amp;I$4),0))</f>
        <v/>
      </c>
      <c r="J74" s="13">
        <f>IF(OR($A74="",J$4=""),"",IFERROR(COUNTIFS('Planning_zones'!$B$5:$B$154,$A74,'Planning_zones'!$K$5:$K$154,"&lt;&gt;Annulé",'Planning_zones'!$G$5:$G$154,"&lt;="&amp;J$4+6,'Planning_zones'!$H$5:$H$154,"&gt;="&amp;J$4),0))</f>
        <v/>
      </c>
      <c r="K74" s="13">
        <f>IF(OR($A74="",K$4=""),"",IFERROR(COUNTIFS('Planning_zones'!$B$5:$B$154,$A74,'Planning_zones'!$K$5:$K$154,"&lt;&gt;Annulé",'Planning_zones'!$G$5:$G$154,"&lt;="&amp;K$4+6,'Planning_zones'!$H$5:$H$154,"&gt;="&amp;K$4),0))</f>
        <v/>
      </c>
      <c r="L74" s="13">
        <f>IF(OR($A74="",L$4=""),"",IFERROR(COUNTIFS('Planning_zones'!$B$5:$B$154,$A74,'Planning_zones'!$K$5:$K$154,"&lt;&gt;Annulé",'Planning_zones'!$G$5:$G$154,"&lt;="&amp;L$4+6,'Planning_zones'!$H$5:$H$154,"&gt;="&amp;L$4),0))</f>
        <v/>
      </c>
      <c r="M74" s="13">
        <f>IF(OR($A74="",M$4=""),"",IFERROR(COUNTIFS('Planning_zones'!$B$5:$B$154,$A74,'Planning_zones'!$K$5:$K$154,"&lt;&gt;Annulé",'Planning_zones'!$G$5:$G$154,"&lt;="&amp;M$4+6,'Planning_zones'!$H$5:$H$154,"&gt;="&amp;M$4),0))</f>
        <v/>
      </c>
      <c r="N74" s="13">
        <f>IF(OR($A74="",N$4=""),"",IFERROR(COUNTIFS('Planning_zones'!$B$5:$B$154,$A74,'Planning_zones'!$K$5:$K$154,"&lt;&gt;Annulé",'Planning_zones'!$G$5:$G$154,"&lt;="&amp;N$4+6,'Planning_zones'!$H$5:$H$154,"&gt;="&amp;N$4),0))</f>
        <v/>
      </c>
      <c r="O74" s="13">
        <f>IF(OR($A74="",O$4=""),"",IFERROR(COUNTIFS('Planning_zones'!$B$5:$B$154,$A74,'Planning_zones'!$K$5:$K$154,"&lt;&gt;Annulé",'Planning_zones'!$G$5:$G$154,"&lt;="&amp;O$4+6,'Planning_zones'!$H$5:$H$154,"&gt;="&amp;O$4),0))</f>
        <v/>
      </c>
      <c r="P74" s="13">
        <f>IF(OR($A74="",P$4=""),"",IFERROR(COUNTIFS('Planning_zones'!$B$5:$B$154,$A74,'Planning_zones'!$K$5:$K$154,"&lt;&gt;Annulé",'Planning_zones'!$G$5:$G$154,"&lt;="&amp;P$4+6,'Planning_zones'!$H$5:$H$154,"&gt;="&amp;P$4),0))</f>
        <v/>
      </c>
      <c r="Q74" s="13">
        <f>IF(OR($A74="",Q$4=""),"",IFERROR(COUNTIFS('Planning_zones'!$B$5:$B$154,$A74,'Planning_zones'!$K$5:$K$154,"&lt;&gt;Annulé",'Planning_zones'!$G$5:$G$154,"&lt;="&amp;Q$4+6,'Planning_zones'!$H$5:$H$154,"&gt;="&amp;Q$4),0))</f>
        <v/>
      </c>
      <c r="R74" s="13">
        <f>IF(OR($A74="",R$4=""),"",IFERROR(COUNTIFS('Planning_zones'!$B$5:$B$154,$A74,'Planning_zones'!$K$5:$K$154,"&lt;&gt;Annulé",'Planning_zones'!$G$5:$G$154,"&lt;="&amp;R$4+6,'Planning_zones'!$H$5:$H$154,"&gt;="&amp;R$4),0))</f>
        <v/>
      </c>
      <c r="S74" s="13">
        <f>IF(OR($A74="",S$4=""),"",IFERROR(COUNTIFS('Planning_zones'!$B$5:$B$154,$A74,'Planning_zones'!$K$5:$K$154,"&lt;&gt;Annulé",'Planning_zones'!$G$5:$G$154,"&lt;="&amp;S$4+6,'Planning_zones'!$H$5:$H$154,"&gt;="&amp;S$4),0))</f>
        <v/>
      </c>
      <c r="T74" s="13">
        <f>IF(OR($A74="",T$4=""),"",IFERROR(COUNTIFS('Planning_zones'!$B$5:$B$154,$A74,'Planning_zones'!$K$5:$K$154,"&lt;&gt;Annulé",'Planning_zones'!$G$5:$G$154,"&lt;="&amp;T$4+6,'Planning_zones'!$H$5:$H$154,"&gt;="&amp;T$4),0))</f>
        <v/>
      </c>
      <c r="U74" s="13">
        <f>IF(OR($A74="",U$4=""),"",IFERROR(COUNTIFS('Planning_zones'!$B$5:$B$154,$A74,'Planning_zones'!$K$5:$K$154,"&lt;&gt;Annulé",'Planning_zones'!$G$5:$G$154,"&lt;="&amp;U$4+6,'Planning_zones'!$H$5:$H$154,"&gt;="&amp;U$4),0))</f>
        <v/>
      </c>
      <c r="V74" s="13">
        <f>IF(OR($A74="",V$4=""),"",IFERROR(COUNTIFS('Planning_zones'!$B$5:$B$154,$A74,'Planning_zones'!$K$5:$K$154,"&lt;&gt;Annulé",'Planning_zones'!$G$5:$G$154,"&lt;="&amp;V$4+6,'Planning_zones'!$H$5:$H$154,"&gt;="&amp;V$4),0))</f>
        <v/>
      </c>
      <c r="W74" s="13">
        <f>IF(OR($A74="",W$4=""),"",IFERROR(COUNTIFS('Planning_zones'!$B$5:$B$154,$A74,'Planning_zones'!$K$5:$K$154,"&lt;&gt;Annulé",'Planning_zones'!$G$5:$G$154,"&lt;="&amp;W$4+6,'Planning_zones'!$H$5:$H$154,"&gt;="&amp;W$4),0))</f>
        <v/>
      </c>
      <c r="X74" s="13">
        <f>IF(OR($A74="",X$4=""),"",IFERROR(COUNTIFS('Planning_zones'!$B$5:$B$154,$A74,'Planning_zones'!$K$5:$K$154,"&lt;&gt;Annulé",'Planning_zones'!$G$5:$G$154,"&lt;="&amp;X$4+6,'Planning_zones'!$H$5:$H$154,"&gt;="&amp;X$4),0))</f>
        <v/>
      </c>
      <c r="Y74" s="13">
        <f>IF(OR($A74="",Y$4=""),"",IFERROR(COUNTIFS('Planning_zones'!$B$5:$B$154,$A74,'Planning_zones'!$K$5:$K$154,"&lt;&gt;Annulé",'Planning_zones'!$G$5:$G$154,"&lt;="&amp;Y$4+6,'Planning_zones'!$H$5:$H$154,"&gt;="&amp;Y$4),0))</f>
        <v/>
      </c>
      <c r="Z74" s="13">
        <f>IF(OR($A74="",Z$4=""),"",IFERROR(COUNTIFS('Planning_zones'!$B$5:$B$154,$A74,'Planning_zones'!$K$5:$K$154,"&lt;&gt;Annulé",'Planning_zones'!$G$5:$G$154,"&lt;="&amp;Z$4+6,'Planning_zones'!$H$5:$H$154,"&gt;="&amp;Z$4),0))</f>
        <v/>
      </c>
      <c r="AA74" s="13">
        <f>IF(OR($A74="",AA$4=""),"",IFERROR(COUNTIFS('Planning_zones'!$B$5:$B$154,$A74,'Planning_zones'!$K$5:$K$154,"&lt;&gt;Annulé",'Planning_zones'!$G$5:$G$154,"&lt;="&amp;AA$4+6,'Planning_zones'!$H$5:$H$154,"&gt;="&amp;AA$4),0))</f>
        <v/>
      </c>
      <c r="AB74" s="13">
        <f>IF(OR($A74="",AB$4=""),"",IFERROR(COUNTIFS('Planning_zones'!$B$5:$B$154,$A74,'Planning_zones'!$K$5:$K$154,"&lt;&gt;Annulé",'Planning_zones'!$G$5:$G$154,"&lt;="&amp;AB$4+6,'Planning_zones'!$H$5:$H$154,"&gt;="&amp;AB$4),0))</f>
        <v/>
      </c>
      <c r="AC74" s="13">
        <f>IF(OR($A74="",AC$4=""),"",IFERROR(COUNTIFS('Planning_zones'!$B$5:$B$154,$A74,'Planning_zones'!$K$5:$K$154,"&lt;&gt;Annulé",'Planning_zones'!$G$5:$G$154,"&lt;="&amp;AC$4+6,'Planning_zones'!$H$5:$H$154,"&gt;="&amp;AC$4),0))</f>
        <v/>
      </c>
      <c r="AD74" s="13">
        <f>IF(OR($A74="",AD$4=""),"",IFERROR(COUNTIFS('Planning_zones'!$B$5:$B$154,$A74,'Planning_zones'!$K$5:$K$154,"&lt;&gt;Annulé",'Planning_zones'!$G$5:$G$154,"&lt;="&amp;AD$4+6,'Planning_zones'!$H$5:$H$154,"&gt;="&amp;AD$4),0))</f>
        <v/>
      </c>
      <c r="AE74" s="13">
        <f>IF(OR($A74="",AE$4=""),"",IFERROR(COUNTIFS('Planning_zones'!$B$5:$B$154,$A74,'Planning_zones'!$K$5:$K$154,"&lt;&gt;Annulé",'Planning_zones'!$G$5:$G$154,"&lt;="&amp;AE$4+6,'Planning_zones'!$H$5:$H$154,"&gt;="&amp;AE$4),0))</f>
        <v/>
      </c>
      <c r="AF74" s="13">
        <f>IF(OR($A74="",AF$4=""),"",IFERROR(COUNTIFS('Planning_zones'!$B$5:$B$154,$A74,'Planning_zones'!$K$5:$K$154,"&lt;&gt;Annulé",'Planning_zones'!$G$5:$G$154,"&lt;="&amp;AF$4+6,'Planning_zones'!$H$5:$H$154,"&gt;="&amp;AF$4),0))</f>
        <v/>
      </c>
      <c r="AG74" s="13">
        <f>IF(OR($A74="",AG$4=""),"",IFERROR(COUNTIFS('Planning_zones'!$B$5:$B$154,$A74,'Planning_zones'!$K$5:$K$154,"&lt;&gt;Annulé",'Planning_zones'!$G$5:$G$154,"&lt;="&amp;AG$4+6,'Planning_zones'!$H$5:$H$154,"&gt;="&amp;AG$4),0))</f>
        <v/>
      </c>
      <c r="AH74" s="13">
        <f>IF(OR($A74="",AH$4=""),"",IFERROR(COUNTIFS('Planning_zones'!$B$5:$B$154,$A74,'Planning_zones'!$K$5:$K$154,"&lt;&gt;Annulé",'Planning_zones'!$G$5:$G$154,"&lt;="&amp;AH$4+6,'Planning_zones'!$H$5:$H$154,"&gt;="&amp;AH$4),0))</f>
        <v/>
      </c>
      <c r="AI74" s="13">
        <f>IF(OR($A74="",AI$4=""),"",IFERROR(COUNTIFS('Planning_zones'!$B$5:$B$154,$A74,'Planning_zones'!$K$5:$K$154,"&lt;&gt;Annulé",'Planning_zones'!$G$5:$G$154,"&lt;="&amp;AI$4+6,'Planning_zones'!$H$5:$H$154,"&gt;="&amp;AI$4),0))</f>
        <v/>
      </c>
      <c r="AJ74" s="13">
        <f>IF(OR($A74="",AJ$4=""),"",IFERROR(COUNTIFS('Planning_zones'!$B$5:$B$154,$A74,'Planning_zones'!$K$5:$K$154,"&lt;&gt;Annulé",'Planning_zones'!$G$5:$G$154,"&lt;="&amp;AJ$4+6,'Planning_zones'!$H$5:$H$154,"&gt;="&amp;AJ$4),0))</f>
        <v/>
      </c>
      <c r="AK74" s="13">
        <f>IF(OR($A74="",AK$4=""),"",IFERROR(COUNTIFS('Planning_zones'!$B$5:$B$154,$A74,'Planning_zones'!$K$5:$K$154,"&lt;&gt;Annulé",'Planning_zones'!$G$5:$G$154,"&lt;="&amp;AK$4+6,'Planning_zones'!$H$5:$H$154,"&gt;="&amp;AK$4),0))</f>
        <v/>
      </c>
      <c r="AL74" s="13">
        <f>IF(OR($A74="",AL$4=""),"",IFERROR(COUNTIFS('Planning_zones'!$B$5:$B$154,$A74,'Planning_zones'!$K$5:$K$154,"&lt;&gt;Annulé",'Planning_zones'!$G$5:$G$154,"&lt;="&amp;AL$4+6,'Planning_zones'!$H$5:$H$154,"&gt;="&amp;AL$4),0))</f>
        <v/>
      </c>
      <c r="AM74" s="13">
        <f>IF(OR($A74="",AM$4=""),"",IFERROR(COUNTIFS('Planning_zones'!$B$5:$B$154,$A74,'Planning_zones'!$K$5:$K$154,"&lt;&gt;Annulé",'Planning_zones'!$G$5:$G$154,"&lt;="&amp;AM$4+6,'Planning_zones'!$H$5:$H$154,"&gt;="&amp;AM$4),0))</f>
        <v/>
      </c>
      <c r="AN74" s="13">
        <f>IF(OR($A74="",AN$4=""),"",IFERROR(COUNTIFS('Planning_zones'!$B$5:$B$154,$A74,'Planning_zones'!$K$5:$K$154,"&lt;&gt;Annulé",'Planning_zones'!$G$5:$G$154,"&lt;="&amp;AN$4+6,'Planning_zones'!$H$5:$H$154,"&gt;="&amp;AN$4),0))</f>
        <v/>
      </c>
      <c r="AO74" s="13">
        <f>IF(OR($A74="",AO$4=""),"",IFERROR(COUNTIFS('Planning_zones'!$B$5:$B$154,$A74,'Planning_zones'!$K$5:$K$154,"&lt;&gt;Annulé",'Planning_zones'!$G$5:$G$154,"&lt;="&amp;AO$4+6,'Planning_zones'!$H$5:$H$154,"&gt;="&amp;AO$4),0))</f>
        <v/>
      </c>
      <c r="AP74" s="13">
        <f>IF(OR($A74="",AP$4=""),"",IFERROR(COUNTIFS('Planning_zones'!$B$5:$B$154,$A74,'Planning_zones'!$K$5:$K$154,"&lt;&gt;Annulé",'Planning_zones'!$G$5:$G$154,"&lt;="&amp;AP$4+6,'Planning_zones'!$H$5:$H$154,"&gt;="&amp;AP$4),0))</f>
        <v/>
      </c>
      <c r="AQ74" s="13">
        <f>IF(OR($A74="",AQ$4=""),"",IFERROR(COUNTIFS('Planning_zones'!$B$5:$B$154,$A74,'Planning_zones'!$K$5:$K$154,"&lt;&gt;Annulé",'Planning_zones'!$G$5:$G$154,"&lt;="&amp;AQ$4+6,'Planning_zones'!$H$5:$H$154,"&gt;="&amp;AQ$4),0))</f>
        <v/>
      </c>
      <c r="AR74" s="13">
        <f>IF(OR($A74="",AR$4=""),"",IFERROR(COUNTIFS('Planning_zones'!$B$5:$B$154,$A74,'Planning_zones'!$K$5:$K$154,"&lt;&gt;Annulé",'Planning_zones'!$G$5:$G$154,"&lt;="&amp;AR$4+6,'Planning_zones'!$H$5:$H$154,"&gt;="&amp;AR$4),0))</f>
        <v/>
      </c>
      <c r="AS74" s="13">
        <f>IF(OR($A74="",AS$4=""),"",IFERROR(COUNTIFS('Planning_zones'!$B$5:$B$154,$A74,'Planning_zones'!$K$5:$K$154,"&lt;&gt;Annulé",'Planning_zones'!$G$5:$G$154,"&lt;="&amp;AS$4+6,'Planning_zones'!$H$5:$H$154,"&gt;="&amp;AS$4),0))</f>
        <v/>
      </c>
      <c r="AT74" s="13">
        <f>IF(OR($A74="",AT$4=""),"",IFERROR(COUNTIFS('Planning_zones'!$B$5:$B$154,$A74,'Planning_zones'!$K$5:$K$154,"&lt;&gt;Annulé",'Planning_zones'!$G$5:$G$154,"&lt;="&amp;AT$4+6,'Planning_zones'!$H$5:$H$154,"&gt;="&amp;AT$4),0))</f>
        <v/>
      </c>
      <c r="AU74" s="13">
        <f>IF(OR($A74="",AU$4=""),"",IFERROR(COUNTIFS('Planning_zones'!$B$5:$B$154,$A74,'Planning_zones'!$K$5:$K$154,"&lt;&gt;Annulé",'Planning_zones'!$G$5:$G$154,"&lt;="&amp;AU$4+6,'Planning_zones'!$H$5:$H$154,"&gt;="&amp;AU$4),0))</f>
        <v/>
      </c>
      <c r="AV74" s="13">
        <f>IF(OR($A74="",AV$4=""),"",IFERROR(COUNTIFS('Planning_zones'!$B$5:$B$154,$A74,'Planning_zones'!$K$5:$K$154,"&lt;&gt;Annulé",'Planning_zones'!$G$5:$G$154,"&lt;="&amp;AV$4+6,'Planning_zones'!$H$5:$H$154,"&gt;="&amp;AV$4),0))</f>
        <v/>
      </c>
      <c r="AW74" s="13">
        <f>IF(OR($A74="",AW$4=""),"",IFERROR(COUNTIFS('Planning_zones'!$B$5:$B$154,$A74,'Planning_zones'!$K$5:$K$154,"&lt;&gt;Annulé",'Planning_zones'!$G$5:$G$154,"&lt;="&amp;AW$4+6,'Planning_zones'!$H$5:$H$154,"&gt;="&amp;AW$4),0))</f>
        <v/>
      </c>
      <c r="AX74" s="13">
        <f>IF(OR($A74="",AX$4=""),"",IFERROR(COUNTIFS('Planning_zones'!$B$5:$B$154,$A74,'Planning_zones'!$K$5:$K$154,"&lt;&gt;Annulé",'Planning_zones'!$G$5:$G$154,"&lt;="&amp;AX$4+6,'Planning_zones'!$H$5:$H$154,"&gt;="&amp;AX$4),0))</f>
        <v/>
      </c>
      <c r="AY74" s="13">
        <f>IF(OR($A74="",AY$4=""),"",IFERROR(COUNTIFS('Planning_zones'!$B$5:$B$154,$A74,'Planning_zones'!$K$5:$K$154,"&lt;&gt;Annulé",'Planning_zones'!$G$5:$G$154,"&lt;="&amp;AY$4+6,'Planning_zones'!$H$5:$H$154,"&gt;="&amp;AY$4),0))</f>
        <v/>
      </c>
      <c r="AZ74" s="13">
        <f>IF(OR($A74="",AZ$4=""),"",IFERROR(COUNTIFS('Planning_zones'!$B$5:$B$154,$A74,'Planning_zones'!$K$5:$K$154,"&lt;&gt;Annulé",'Planning_zones'!$G$5:$G$154,"&lt;="&amp;AZ$4+6,'Planning_zones'!$H$5:$H$154,"&gt;="&amp;AZ$4),0))</f>
        <v/>
      </c>
      <c r="BA74" s="13">
        <f>IF(OR($A74="",BA$4=""),"",IFERROR(COUNTIFS('Planning_zones'!$B$5:$B$154,$A74,'Planning_zones'!$K$5:$K$154,"&lt;&gt;Annulé",'Planning_zones'!$G$5:$G$154,"&lt;="&amp;BA$4+6,'Planning_zones'!$H$5:$H$154,"&gt;="&amp;BA$4),0))</f>
        <v/>
      </c>
    </row>
    <row r="75" ht="21" customHeight="1">
      <c r="A75" s="27">
        <f>IFERROR(INDEX('Paramètres'!$A$8:$A$107,MATCH(SMALL('Paramètres'!$C$8:$C$107,71),'Paramètres'!$C$8:$C$107,0)),"")</f>
        <v/>
      </c>
      <c r="B75" s="13">
        <f>IF(OR($A75="",B$4=""),"",IFERROR(COUNTIFS('Planning_zones'!$B$5:$B$154,$A75,'Planning_zones'!$K$5:$K$154,"&lt;&gt;Annulé",'Planning_zones'!$G$5:$G$154,"&lt;="&amp;B$4+6,'Planning_zones'!$H$5:$H$154,"&gt;="&amp;B$4),0))</f>
        <v/>
      </c>
      <c r="C75" s="13">
        <f>IF(OR($A75="",C$4=""),"",IFERROR(COUNTIFS('Planning_zones'!$B$5:$B$154,$A75,'Planning_zones'!$K$5:$K$154,"&lt;&gt;Annulé",'Planning_zones'!$G$5:$G$154,"&lt;="&amp;C$4+6,'Planning_zones'!$H$5:$H$154,"&gt;="&amp;C$4),0))</f>
        <v/>
      </c>
      <c r="D75" s="13">
        <f>IF(OR($A75="",D$4=""),"",IFERROR(COUNTIFS('Planning_zones'!$B$5:$B$154,$A75,'Planning_zones'!$K$5:$K$154,"&lt;&gt;Annulé",'Planning_zones'!$G$5:$G$154,"&lt;="&amp;D$4+6,'Planning_zones'!$H$5:$H$154,"&gt;="&amp;D$4),0))</f>
        <v/>
      </c>
      <c r="E75" s="13">
        <f>IF(OR($A75="",E$4=""),"",IFERROR(COUNTIFS('Planning_zones'!$B$5:$B$154,$A75,'Planning_zones'!$K$5:$K$154,"&lt;&gt;Annulé",'Planning_zones'!$G$5:$G$154,"&lt;="&amp;E$4+6,'Planning_zones'!$H$5:$H$154,"&gt;="&amp;E$4),0))</f>
        <v/>
      </c>
      <c r="F75" s="13">
        <f>IF(OR($A75="",F$4=""),"",IFERROR(COUNTIFS('Planning_zones'!$B$5:$B$154,$A75,'Planning_zones'!$K$5:$K$154,"&lt;&gt;Annulé",'Planning_zones'!$G$5:$G$154,"&lt;="&amp;F$4+6,'Planning_zones'!$H$5:$H$154,"&gt;="&amp;F$4),0))</f>
        <v/>
      </c>
      <c r="G75" s="13">
        <f>IF(OR($A75="",G$4=""),"",IFERROR(COUNTIFS('Planning_zones'!$B$5:$B$154,$A75,'Planning_zones'!$K$5:$K$154,"&lt;&gt;Annulé",'Planning_zones'!$G$5:$G$154,"&lt;="&amp;G$4+6,'Planning_zones'!$H$5:$H$154,"&gt;="&amp;G$4),0))</f>
        <v/>
      </c>
      <c r="H75" s="13">
        <f>IF(OR($A75="",H$4=""),"",IFERROR(COUNTIFS('Planning_zones'!$B$5:$B$154,$A75,'Planning_zones'!$K$5:$K$154,"&lt;&gt;Annulé",'Planning_zones'!$G$5:$G$154,"&lt;="&amp;H$4+6,'Planning_zones'!$H$5:$H$154,"&gt;="&amp;H$4),0))</f>
        <v/>
      </c>
      <c r="I75" s="13">
        <f>IF(OR($A75="",I$4=""),"",IFERROR(COUNTIFS('Planning_zones'!$B$5:$B$154,$A75,'Planning_zones'!$K$5:$K$154,"&lt;&gt;Annulé",'Planning_zones'!$G$5:$G$154,"&lt;="&amp;I$4+6,'Planning_zones'!$H$5:$H$154,"&gt;="&amp;I$4),0))</f>
        <v/>
      </c>
      <c r="J75" s="13">
        <f>IF(OR($A75="",J$4=""),"",IFERROR(COUNTIFS('Planning_zones'!$B$5:$B$154,$A75,'Planning_zones'!$K$5:$K$154,"&lt;&gt;Annulé",'Planning_zones'!$G$5:$G$154,"&lt;="&amp;J$4+6,'Planning_zones'!$H$5:$H$154,"&gt;="&amp;J$4),0))</f>
        <v/>
      </c>
      <c r="K75" s="13">
        <f>IF(OR($A75="",K$4=""),"",IFERROR(COUNTIFS('Planning_zones'!$B$5:$B$154,$A75,'Planning_zones'!$K$5:$K$154,"&lt;&gt;Annulé",'Planning_zones'!$G$5:$G$154,"&lt;="&amp;K$4+6,'Planning_zones'!$H$5:$H$154,"&gt;="&amp;K$4),0))</f>
        <v/>
      </c>
      <c r="L75" s="13">
        <f>IF(OR($A75="",L$4=""),"",IFERROR(COUNTIFS('Planning_zones'!$B$5:$B$154,$A75,'Planning_zones'!$K$5:$K$154,"&lt;&gt;Annulé",'Planning_zones'!$G$5:$G$154,"&lt;="&amp;L$4+6,'Planning_zones'!$H$5:$H$154,"&gt;="&amp;L$4),0))</f>
        <v/>
      </c>
      <c r="M75" s="13">
        <f>IF(OR($A75="",M$4=""),"",IFERROR(COUNTIFS('Planning_zones'!$B$5:$B$154,$A75,'Planning_zones'!$K$5:$K$154,"&lt;&gt;Annulé",'Planning_zones'!$G$5:$G$154,"&lt;="&amp;M$4+6,'Planning_zones'!$H$5:$H$154,"&gt;="&amp;M$4),0))</f>
        <v/>
      </c>
      <c r="N75" s="13">
        <f>IF(OR($A75="",N$4=""),"",IFERROR(COUNTIFS('Planning_zones'!$B$5:$B$154,$A75,'Planning_zones'!$K$5:$K$154,"&lt;&gt;Annulé",'Planning_zones'!$G$5:$G$154,"&lt;="&amp;N$4+6,'Planning_zones'!$H$5:$H$154,"&gt;="&amp;N$4),0))</f>
        <v/>
      </c>
      <c r="O75" s="13">
        <f>IF(OR($A75="",O$4=""),"",IFERROR(COUNTIFS('Planning_zones'!$B$5:$B$154,$A75,'Planning_zones'!$K$5:$K$154,"&lt;&gt;Annulé",'Planning_zones'!$G$5:$G$154,"&lt;="&amp;O$4+6,'Planning_zones'!$H$5:$H$154,"&gt;="&amp;O$4),0))</f>
        <v/>
      </c>
      <c r="P75" s="13">
        <f>IF(OR($A75="",P$4=""),"",IFERROR(COUNTIFS('Planning_zones'!$B$5:$B$154,$A75,'Planning_zones'!$K$5:$K$154,"&lt;&gt;Annulé",'Planning_zones'!$G$5:$G$154,"&lt;="&amp;P$4+6,'Planning_zones'!$H$5:$H$154,"&gt;="&amp;P$4),0))</f>
        <v/>
      </c>
      <c r="Q75" s="13">
        <f>IF(OR($A75="",Q$4=""),"",IFERROR(COUNTIFS('Planning_zones'!$B$5:$B$154,$A75,'Planning_zones'!$K$5:$K$154,"&lt;&gt;Annulé",'Planning_zones'!$G$5:$G$154,"&lt;="&amp;Q$4+6,'Planning_zones'!$H$5:$H$154,"&gt;="&amp;Q$4),0))</f>
        <v/>
      </c>
      <c r="R75" s="13">
        <f>IF(OR($A75="",R$4=""),"",IFERROR(COUNTIFS('Planning_zones'!$B$5:$B$154,$A75,'Planning_zones'!$K$5:$K$154,"&lt;&gt;Annulé",'Planning_zones'!$G$5:$G$154,"&lt;="&amp;R$4+6,'Planning_zones'!$H$5:$H$154,"&gt;="&amp;R$4),0))</f>
        <v/>
      </c>
      <c r="S75" s="13">
        <f>IF(OR($A75="",S$4=""),"",IFERROR(COUNTIFS('Planning_zones'!$B$5:$B$154,$A75,'Planning_zones'!$K$5:$K$154,"&lt;&gt;Annulé",'Planning_zones'!$G$5:$G$154,"&lt;="&amp;S$4+6,'Planning_zones'!$H$5:$H$154,"&gt;="&amp;S$4),0))</f>
        <v/>
      </c>
      <c r="T75" s="13">
        <f>IF(OR($A75="",T$4=""),"",IFERROR(COUNTIFS('Planning_zones'!$B$5:$B$154,$A75,'Planning_zones'!$K$5:$K$154,"&lt;&gt;Annulé",'Planning_zones'!$G$5:$G$154,"&lt;="&amp;T$4+6,'Planning_zones'!$H$5:$H$154,"&gt;="&amp;T$4),0))</f>
        <v/>
      </c>
      <c r="U75" s="13">
        <f>IF(OR($A75="",U$4=""),"",IFERROR(COUNTIFS('Planning_zones'!$B$5:$B$154,$A75,'Planning_zones'!$K$5:$K$154,"&lt;&gt;Annulé",'Planning_zones'!$G$5:$G$154,"&lt;="&amp;U$4+6,'Planning_zones'!$H$5:$H$154,"&gt;="&amp;U$4),0))</f>
        <v/>
      </c>
      <c r="V75" s="13">
        <f>IF(OR($A75="",V$4=""),"",IFERROR(COUNTIFS('Planning_zones'!$B$5:$B$154,$A75,'Planning_zones'!$K$5:$K$154,"&lt;&gt;Annulé",'Planning_zones'!$G$5:$G$154,"&lt;="&amp;V$4+6,'Planning_zones'!$H$5:$H$154,"&gt;="&amp;V$4),0))</f>
        <v/>
      </c>
      <c r="W75" s="13">
        <f>IF(OR($A75="",W$4=""),"",IFERROR(COUNTIFS('Planning_zones'!$B$5:$B$154,$A75,'Planning_zones'!$K$5:$K$154,"&lt;&gt;Annulé",'Planning_zones'!$G$5:$G$154,"&lt;="&amp;W$4+6,'Planning_zones'!$H$5:$H$154,"&gt;="&amp;W$4),0))</f>
        <v/>
      </c>
      <c r="X75" s="13">
        <f>IF(OR($A75="",X$4=""),"",IFERROR(COUNTIFS('Planning_zones'!$B$5:$B$154,$A75,'Planning_zones'!$K$5:$K$154,"&lt;&gt;Annulé",'Planning_zones'!$G$5:$G$154,"&lt;="&amp;X$4+6,'Planning_zones'!$H$5:$H$154,"&gt;="&amp;X$4),0))</f>
        <v/>
      </c>
      <c r="Y75" s="13">
        <f>IF(OR($A75="",Y$4=""),"",IFERROR(COUNTIFS('Planning_zones'!$B$5:$B$154,$A75,'Planning_zones'!$K$5:$K$154,"&lt;&gt;Annulé",'Planning_zones'!$G$5:$G$154,"&lt;="&amp;Y$4+6,'Planning_zones'!$H$5:$H$154,"&gt;="&amp;Y$4),0))</f>
        <v/>
      </c>
      <c r="Z75" s="13">
        <f>IF(OR($A75="",Z$4=""),"",IFERROR(COUNTIFS('Planning_zones'!$B$5:$B$154,$A75,'Planning_zones'!$K$5:$K$154,"&lt;&gt;Annulé",'Planning_zones'!$G$5:$G$154,"&lt;="&amp;Z$4+6,'Planning_zones'!$H$5:$H$154,"&gt;="&amp;Z$4),0))</f>
        <v/>
      </c>
      <c r="AA75" s="13">
        <f>IF(OR($A75="",AA$4=""),"",IFERROR(COUNTIFS('Planning_zones'!$B$5:$B$154,$A75,'Planning_zones'!$K$5:$K$154,"&lt;&gt;Annulé",'Planning_zones'!$G$5:$G$154,"&lt;="&amp;AA$4+6,'Planning_zones'!$H$5:$H$154,"&gt;="&amp;AA$4),0))</f>
        <v/>
      </c>
      <c r="AB75" s="13">
        <f>IF(OR($A75="",AB$4=""),"",IFERROR(COUNTIFS('Planning_zones'!$B$5:$B$154,$A75,'Planning_zones'!$K$5:$K$154,"&lt;&gt;Annulé",'Planning_zones'!$G$5:$G$154,"&lt;="&amp;AB$4+6,'Planning_zones'!$H$5:$H$154,"&gt;="&amp;AB$4),0))</f>
        <v/>
      </c>
      <c r="AC75" s="13">
        <f>IF(OR($A75="",AC$4=""),"",IFERROR(COUNTIFS('Planning_zones'!$B$5:$B$154,$A75,'Planning_zones'!$K$5:$K$154,"&lt;&gt;Annulé",'Planning_zones'!$G$5:$G$154,"&lt;="&amp;AC$4+6,'Planning_zones'!$H$5:$H$154,"&gt;="&amp;AC$4),0))</f>
        <v/>
      </c>
      <c r="AD75" s="13">
        <f>IF(OR($A75="",AD$4=""),"",IFERROR(COUNTIFS('Planning_zones'!$B$5:$B$154,$A75,'Planning_zones'!$K$5:$K$154,"&lt;&gt;Annulé",'Planning_zones'!$G$5:$G$154,"&lt;="&amp;AD$4+6,'Planning_zones'!$H$5:$H$154,"&gt;="&amp;AD$4),0))</f>
        <v/>
      </c>
      <c r="AE75" s="13">
        <f>IF(OR($A75="",AE$4=""),"",IFERROR(COUNTIFS('Planning_zones'!$B$5:$B$154,$A75,'Planning_zones'!$K$5:$K$154,"&lt;&gt;Annulé",'Planning_zones'!$G$5:$G$154,"&lt;="&amp;AE$4+6,'Planning_zones'!$H$5:$H$154,"&gt;="&amp;AE$4),0))</f>
        <v/>
      </c>
      <c r="AF75" s="13">
        <f>IF(OR($A75="",AF$4=""),"",IFERROR(COUNTIFS('Planning_zones'!$B$5:$B$154,$A75,'Planning_zones'!$K$5:$K$154,"&lt;&gt;Annulé",'Planning_zones'!$G$5:$G$154,"&lt;="&amp;AF$4+6,'Planning_zones'!$H$5:$H$154,"&gt;="&amp;AF$4),0))</f>
        <v/>
      </c>
      <c r="AG75" s="13">
        <f>IF(OR($A75="",AG$4=""),"",IFERROR(COUNTIFS('Planning_zones'!$B$5:$B$154,$A75,'Planning_zones'!$K$5:$K$154,"&lt;&gt;Annulé",'Planning_zones'!$G$5:$G$154,"&lt;="&amp;AG$4+6,'Planning_zones'!$H$5:$H$154,"&gt;="&amp;AG$4),0))</f>
        <v/>
      </c>
      <c r="AH75" s="13">
        <f>IF(OR($A75="",AH$4=""),"",IFERROR(COUNTIFS('Planning_zones'!$B$5:$B$154,$A75,'Planning_zones'!$K$5:$K$154,"&lt;&gt;Annulé",'Planning_zones'!$G$5:$G$154,"&lt;="&amp;AH$4+6,'Planning_zones'!$H$5:$H$154,"&gt;="&amp;AH$4),0))</f>
        <v/>
      </c>
      <c r="AI75" s="13">
        <f>IF(OR($A75="",AI$4=""),"",IFERROR(COUNTIFS('Planning_zones'!$B$5:$B$154,$A75,'Planning_zones'!$K$5:$K$154,"&lt;&gt;Annulé",'Planning_zones'!$G$5:$G$154,"&lt;="&amp;AI$4+6,'Planning_zones'!$H$5:$H$154,"&gt;="&amp;AI$4),0))</f>
        <v/>
      </c>
      <c r="AJ75" s="13">
        <f>IF(OR($A75="",AJ$4=""),"",IFERROR(COUNTIFS('Planning_zones'!$B$5:$B$154,$A75,'Planning_zones'!$K$5:$K$154,"&lt;&gt;Annulé",'Planning_zones'!$G$5:$G$154,"&lt;="&amp;AJ$4+6,'Planning_zones'!$H$5:$H$154,"&gt;="&amp;AJ$4),0))</f>
        <v/>
      </c>
      <c r="AK75" s="13">
        <f>IF(OR($A75="",AK$4=""),"",IFERROR(COUNTIFS('Planning_zones'!$B$5:$B$154,$A75,'Planning_zones'!$K$5:$K$154,"&lt;&gt;Annulé",'Planning_zones'!$G$5:$G$154,"&lt;="&amp;AK$4+6,'Planning_zones'!$H$5:$H$154,"&gt;="&amp;AK$4),0))</f>
        <v/>
      </c>
      <c r="AL75" s="13">
        <f>IF(OR($A75="",AL$4=""),"",IFERROR(COUNTIFS('Planning_zones'!$B$5:$B$154,$A75,'Planning_zones'!$K$5:$K$154,"&lt;&gt;Annulé",'Planning_zones'!$G$5:$G$154,"&lt;="&amp;AL$4+6,'Planning_zones'!$H$5:$H$154,"&gt;="&amp;AL$4),0))</f>
        <v/>
      </c>
      <c r="AM75" s="13">
        <f>IF(OR($A75="",AM$4=""),"",IFERROR(COUNTIFS('Planning_zones'!$B$5:$B$154,$A75,'Planning_zones'!$K$5:$K$154,"&lt;&gt;Annulé",'Planning_zones'!$G$5:$G$154,"&lt;="&amp;AM$4+6,'Planning_zones'!$H$5:$H$154,"&gt;="&amp;AM$4),0))</f>
        <v/>
      </c>
      <c r="AN75" s="13">
        <f>IF(OR($A75="",AN$4=""),"",IFERROR(COUNTIFS('Planning_zones'!$B$5:$B$154,$A75,'Planning_zones'!$K$5:$K$154,"&lt;&gt;Annulé",'Planning_zones'!$G$5:$G$154,"&lt;="&amp;AN$4+6,'Planning_zones'!$H$5:$H$154,"&gt;="&amp;AN$4),0))</f>
        <v/>
      </c>
      <c r="AO75" s="13">
        <f>IF(OR($A75="",AO$4=""),"",IFERROR(COUNTIFS('Planning_zones'!$B$5:$B$154,$A75,'Planning_zones'!$K$5:$K$154,"&lt;&gt;Annulé",'Planning_zones'!$G$5:$G$154,"&lt;="&amp;AO$4+6,'Planning_zones'!$H$5:$H$154,"&gt;="&amp;AO$4),0))</f>
        <v/>
      </c>
      <c r="AP75" s="13">
        <f>IF(OR($A75="",AP$4=""),"",IFERROR(COUNTIFS('Planning_zones'!$B$5:$B$154,$A75,'Planning_zones'!$K$5:$K$154,"&lt;&gt;Annulé",'Planning_zones'!$G$5:$G$154,"&lt;="&amp;AP$4+6,'Planning_zones'!$H$5:$H$154,"&gt;="&amp;AP$4),0))</f>
        <v/>
      </c>
      <c r="AQ75" s="13">
        <f>IF(OR($A75="",AQ$4=""),"",IFERROR(COUNTIFS('Planning_zones'!$B$5:$B$154,$A75,'Planning_zones'!$K$5:$K$154,"&lt;&gt;Annulé",'Planning_zones'!$G$5:$G$154,"&lt;="&amp;AQ$4+6,'Planning_zones'!$H$5:$H$154,"&gt;="&amp;AQ$4),0))</f>
        <v/>
      </c>
      <c r="AR75" s="13">
        <f>IF(OR($A75="",AR$4=""),"",IFERROR(COUNTIFS('Planning_zones'!$B$5:$B$154,$A75,'Planning_zones'!$K$5:$K$154,"&lt;&gt;Annulé",'Planning_zones'!$G$5:$G$154,"&lt;="&amp;AR$4+6,'Planning_zones'!$H$5:$H$154,"&gt;="&amp;AR$4),0))</f>
        <v/>
      </c>
      <c r="AS75" s="13">
        <f>IF(OR($A75="",AS$4=""),"",IFERROR(COUNTIFS('Planning_zones'!$B$5:$B$154,$A75,'Planning_zones'!$K$5:$K$154,"&lt;&gt;Annulé",'Planning_zones'!$G$5:$G$154,"&lt;="&amp;AS$4+6,'Planning_zones'!$H$5:$H$154,"&gt;="&amp;AS$4),0))</f>
        <v/>
      </c>
      <c r="AT75" s="13">
        <f>IF(OR($A75="",AT$4=""),"",IFERROR(COUNTIFS('Planning_zones'!$B$5:$B$154,$A75,'Planning_zones'!$K$5:$K$154,"&lt;&gt;Annulé",'Planning_zones'!$G$5:$G$154,"&lt;="&amp;AT$4+6,'Planning_zones'!$H$5:$H$154,"&gt;="&amp;AT$4),0))</f>
        <v/>
      </c>
      <c r="AU75" s="13">
        <f>IF(OR($A75="",AU$4=""),"",IFERROR(COUNTIFS('Planning_zones'!$B$5:$B$154,$A75,'Planning_zones'!$K$5:$K$154,"&lt;&gt;Annulé",'Planning_zones'!$G$5:$G$154,"&lt;="&amp;AU$4+6,'Planning_zones'!$H$5:$H$154,"&gt;="&amp;AU$4),0))</f>
        <v/>
      </c>
      <c r="AV75" s="13">
        <f>IF(OR($A75="",AV$4=""),"",IFERROR(COUNTIFS('Planning_zones'!$B$5:$B$154,$A75,'Planning_zones'!$K$5:$K$154,"&lt;&gt;Annulé",'Planning_zones'!$G$5:$G$154,"&lt;="&amp;AV$4+6,'Planning_zones'!$H$5:$H$154,"&gt;="&amp;AV$4),0))</f>
        <v/>
      </c>
      <c r="AW75" s="13">
        <f>IF(OR($A75="",AW$4=""),"",IFERROR(COUNTIFS('Planning_zones'!$B$5:$B$154,$A75,'Planning_zones'!$K$5:$K$154,"&lt;&gt;Annulé",'Planning_zones'!$G$5:$G$154,"&lt;="&amp;AW$4+6,'Planning_zones'!$H$5:$H$154,"&gt;="&amp;AW$4),0))</f>
        <v/>
      </c>
      <c r="AX75" s="13">
        <f>IF(OR($A75="",AX$4=""),"",IFERROR(COUNTIFS('Planning_zones'!$B$5:$B$154,$A75,'Planning_zones'!$K$5:$K$154,"&lt;&gt;Annulé",'Planning_zones'!$G$5:$G$154,"&lt;="&amp;AX$4+6,'Planning_zones'!$H$5:$H$154,"&gt;="&amp;AX$4),0))</f>
        <v/>
      </c>
      <c r="AY75" s="13">
        <f>IF(OR($A75="",AY$4=""),"",IFERROR(COUNTIFS('Planning_zones'!$B$5:$B$154,$A75,'Planning_zones'!$K$5:$K$154,"&lt;&gt;Annulé",'Planning_zones'!$G$5:$G$154,"&lt;="&amp;AY$4+6,'Planning_zones'!$H$5:$H$154,"&gt;="&amp;AY$4),0))</f>
        <v/>
      </c>
      <c r="AZ75" s="13">
        <f>IF(OR($A75="",AZ$4=""),"",IFERROR(COUNTIFS('Planning_zones'!$B$5:$B$154,$A75,'Planning_zones'!$K$5:$K$154,"&lt;&gt;Annulé",'Planning_zones'!$G$5:$G$154,"&lt;="&amp;AZ$4+6,'Planning_zones'!$H$5:$H$154,"&gt;="&amp;AZ$4),0))</f>
        <v/>
      </c>
      <c r="BA75" s="13">
        <f>IF(OR($A75="",BA$4=""),"",IFERROR(COUNTIFS('Planning_zones'!$B$5:$B$154,$A75,'Planning_zones'!$K$5:$K$154,"&lt;&gt;Annulé",'Planning_zones'!$G$5:$G$154,"&lt;="&amp;BA$4+6,'Planning_zones'!$H$5:$H$154,"&gt;="&amp;BA$4),0))</f>
        <v/>
      </c>
    </row>
    <row r="76" ht="21" customHeight="1">
      <c r="A76" s="28">
        <f>IFERROR(INDEX('Paramètres'!$A$8:$A$107,MATCH(SMALL('Paramètres'!$C$8:$C$107,72),'Paramètres'!$C$8:$C$107,0)),"")</f>
        <v/>
      </c>
      <c r="B76" s="13">
        <f>IF(OR($A76="",B$4=""),"",IFERROR(COUNTIFS('Planning_zones'!$B$5:$B$154,$A76,'Planning_zones'!$K$5:$K$154,"&lt;&gt;Annulé",'Planning_zones'!$G$5:$G$154,"&lt;="&amp;B$4+6,'Planning_zones'!$H$5:$H$154,"&gt;="&amp;B$4),0))</f>
        <v/>
      </c>
      <c r="C76" s="13">
        <f>IF(OR($A76="",C$4=""),"",IFERROR(COUNTIFS('Planning_zones'!$B$5:$B$154,$A76,'Planning_zones'!$K$5:$K$154,"&lt;&gt;Annulé",'Planning_zones'!$G$5:$G$154,"&lt;="&amp;C$4+6,'Planning_zones'!$H$5:$H$154,"&gt;="&amp;C$4),0))</f>
        <v/>
      </c>
      <c r="D76" s="13">
        <f>IF(OR($A76="",D$4=""),"",IFERROR(COUNTIFS('Planning_zones'!$B$5:$B$154,$A76,'Planning_zones'!$K$5:$K$154,"&lt;&gt;Annulé",'Planning_zones'!$G$5:$G$154,"&lt;="&amp;D$4+6,'Planning_zones'!$H$5:$H$154,"&gt;="&amp;D$4),0))</f>
        <v/>
      </c>
      <c r="E76" s="13">
        <f>IF(OR($A76="",E$4=""),"",IFERROR(COUNTIFS('Planning_zones'!$B$5:$B$154,$A76,'Planning_zones'!$K$5:$K$154,"&lt;&gt;Annulé",'Planning_zones'!$G$5:$G$154,"&lt;="&amp;E$4+6,'Planning_zones'!$H$5:$H$154,"&gt;="&amp;E$4),0))</f>
        <v/>
      </c>
      <c r="F76" s="13">
        <f>IF(OR($A76="",F$4=""),"",IFERROR(COUNTIFS('Planning_zones'!$B$5:$B$154,$A76,'Planning_zones'!$K$5:$K$154,"&lt;&gt;Annulé",'Planning_zones'!$G$5:$G$154,"&lt;="&amp;F$4+6,'Planning_zones'!$H$5:$H$154,"&gt;="&amp;F$4),0))</f>
        <v/>
      </c>
      <c r="G76" s="13">
        <f>IF(OR($A76="",G$4=""),"",IFERROR(COUNTIFS('Planning_zones'!$B$5:$B$154,$A76,'Planning_zones'!$K$5:$K$154,"&lt;&gt;Annulé",'Planning_zones'!$G$5:$G$154,"&lt;="&amp;G$4+6,'Planning_zones'!$H$5:$H$154,"&gt;="&amp;G$4),0))</f>
        <v/>
      </c>
      <c r="H76" s="13">
        <f>IF(OR($A76="",H$4=""),"",IFERROR(COUNTIFS('Planning_zones'!$B$5:$B$154,$A76,'Planning_zones'!$K$5:$K$154,"&lt;&gt;Annulé",'Planning_zones'!$G$5:$G$154,"&lt;="&amp;H$4+6,'Planning_zones'!$H$5:$H$154,"&gt;="&amp;H$4),0))</f>
        <v/>
      </c>
      <c r="I76" s="13">
        <f>IF(OR($A76="",I$4=""),"",IFERROR(COUNTIFS('Planning_zones'!$B$5:$B$154,$A76,'Planning_zones'!$K$5:$K$154,"&lt;&gt;Annulé",'Planning_zones'!$G$5:$G$154,"&lt;="&amp;I$4+6,'Planning_zones'!$H$5:$H$154,"&gt;="&amp;I$4),0))</f>
        <v/>
      </c>
      <c r="J76" s="13">
        <f>IF(OR($A76="",J$4=""),"",IFERROR(COUNTIFS('Planning_zones'!$B$5:$B$154,$A76,'Planning_zones'!$K$5:$K$154,"&lt;&gt;Annulé",'Planning_zones'!$G$5:$G$154,"&lt;="&amp;J$4+6,'Planning_zones'!$H$5:$H$154,"&gt;="&amp;J$4),0))</f>
        <v/>
      </c>
      <c r="K76" s="13">
        <f>IF(OR($A76="",K$4=""),"",IFERROR(COUNTIFS('Planning_zones'!$B$5:$B$154,$A76,'Planning_zones'!$K$5:$K$154,"&lt;&gt;Annulé",'Planning_zones'!$G$5:$G$154,"&lt;="&amp;K$4+6,'Planning_zones'!$H$5:$H$154,"&gt;="&amp;K$4),0))</f>
        <v/>
      </c>
      <c r="L76" s="13">
        <f>IF(OR($A76="",L$4=""),"",IFERROR(COUNTIFS('Planning_zones'!$B$5:$B$154,$A76,'Planning_zones'!$K$5:$K$154,"&lt;&gt;Annulé",'Planning_zones'!$G$5:$G$154,"&lt;="&amp;L$4+6,'Planning_zones'!$H$5:$H$154,"&gt;="&amp;L$4),0))</f>
        <v/>
      </c>
      <c r="M76" s="13">
        <f>IF(OR($A76="",M$4=""),"",IFERROR(COUNTIFS('Planning_zones'!$B$5:$B$154,$A76,'Planning_zones'!$K$5:$K$154,"&lt;&gt;Annulé",'Planning_zones'!$G$5:$G$154,"&lt;="&amp;M$4+6,'Planning_zones'!$H$5:$H$154,"&gt;="&amp;M$4),0))</f>
        <v/>
      </c>
      <c r="N76" s="13">
        <f>IF(OR($A76="",N$4=""),"",IFERROR(COUNTIFS('Planning_zones'!$B$5:$B$154,$A76,'Planning_zones'!$K$5:$K$154,"&lt;&gt;Annulé",'Planning_zones'!$G$5:$G$154,"&lt;="&amp;N$4+6,'Planning_zones'!$H$5:$H$154,"&gt;="&amp;N$4),0))</f>
        <v/>
      </c>
      <c r="O76" s="13">
        <f>IF(OR($A76="",O$4=""),"",IFERROR(COUNTIFS('Planning_zones'!$B$5:$B$154,$A76,'Planning_zones'!$K$5:$K$154,"&lt;&gt;Annulé",'Planning_zones'!$G$5:$G$154,"&lt;="&amp;O$4+6,'Planning_zones'!$H$5:$H$154,"&gt;="&amp;O$4),0))</f>
        <v/>
      </c>
      <c r="P76" s="13">
        <f>IF(OR($A76="",P$4=""),"",IFERROR(COUNTIFS('Planning_zones'!$B$5:$B$154,$A76,'Planning_zones'!$K$5:$K$154,"&lt;&gt;Annulé",'Planning_zones'!$G$5:$G$154,"&lt;="&amp;P$4+6,'Planning_zones'!$H$5:$H$154,"&gt;="&amp;P$4),0))</f>
        <v/>
      </c>
      <c r="Q76" s="13">
        <f>IF(OR($A76="",Q$4=""),"",IFERROR(COUNTIFS('Planning_zones'!$B$5:$B$154,$A76,'Planning_zones'!$K$5:$K$154,"&lt;&gt;Annulé",'Planning_zones'!$G$5:$G$154,"&lt;="&amp;Q$4+6,'Planning_zones'!$H$5:$H$154,"&gt;="&amp;Q$4),0))</f>
        <v/>
      </c>
      <c r="R76" s="13">
        <f>IF(OR($A76="",R$4=""),"",IFERROR(COUNTIFS('Planning_zones'!$B$5:$B$154,$A76,'Planning_zones'!$K$5:$K$154,"&lt;&gt;Annulé",'Planning_zones'!$G$5:$G$154,"&lt;="&amp;R$4+6,'Planning_zones'!$H$5:$H$154,"&gt;="&amp;R$4),0))</f>
        <v/>
      </c>
      <c r="S76" s="13">
        <f>IF(OR($A76="",S$4=""),"",IFERROR(COUNTIFS('Planning_zones'!$B$5:$B$154,$A76,'Planning_zones'!$K$5:$K$154,"&lt;&gt;Annulé",'Planning_zones'!$G$5:$G$154,"&lt;="&amp;S$4+6,'Planning_zones'!$H$5:$H$154,"&gt;="&amp;S$4),0))</f>
        <v/>
      </c>
      <c r="T76" s="13">
        <f>IF(OR($A76="",T$4=""),"",IFERROR(COUNTIFS('Planning_zones'!$B$5:$B$154,$A76,'Planning_zones'!$K$5:$K$154,"&lt;&gt;Annulé",'Planning_zones'!$G$5:$G$154,"&lt;="&amp;T$4+6,'Planning_zones'!$H$5:$H$154,"&gt;="&amp;T$4),0))</f>
        <v/>
      </c>
      <c r="U76" s="13">
        <f>IF(OR($A76="",U$4=""),"",IFERROR(COUNTIFS('Planning_zones'!$B$5:$B$154,$A76,'Planning_zones'!$K$5:$K$154,"&lt;&gt;Annulé",'Planning_zones'!$G$5:$G$154,"&lt;="&amp;U$4+6,'Planning_zones'!$H$5:$H$154,"&gt;="&amp;U$4),0))</f>
        <v/>
      </c>
      <c r="V76" s="13">
        <f>IF(OR($A76="",V$4=""),"",IFERROR(COUNTIFS('Planning_zones'!$B$5:$B$154,$A76,'Planning_zones'!$K$5:$K$154,"&lt;&gt;Annulé",'Planning_zones'!$G$5:$G$154,"&lt;="&amp;V$4+6,'Planning_zones'!$H$5:$H$154,"&gt;="&amp;V$4),0))</f>
        <v/>
      </c>
      <c r="W76" s="13">
        <f>IF(OR($A76="",W$4=""),"",IFERROR(COUNTIFS('Planning_zones'!$B$5:$B$154,$A76,'Planning_zones'!$K$5:$K$154,"&lt;&gt;Annulé",'Planning_zones'!$G$5:$G$154,"&lt;="&amp;W$4+6,'Planning_zones'!$H$5:$H$154,"&gt;="&amp;W$4),0))</f>
        <v/>
      </c>
      <c r="X76" s="13">
        <f>IF(OR($A76="",X$4=""),"",IFERROR(COUNTIFS('Planning_zones'!$B$5:$B$154,$A76,'Planning_zones'!$K$5:$K$154,"&lt;&gt;Annulé",'Planning_zones'!$G$5:$G$154,"&lt;="&amp;X$4+6,'Planning_zones'!$H$5:$H$154,"&gt;="&amp;X$4),0))</f>
        <v/>
      </c>
      <c r="Y76" s="13">
        <f>IF(OR($A76="",Y$4=""),"",IFERROR(COUNTIFS('Planning_zones'!$B$5:$B$154,$A76,'Planning_zones'!$K$5:$K$154,"&lt;&gt;Annulé",'Planning_zones'!$G$5:$G$154,"&lt;="&amp;Y$4+6,'Planning_zones'!$H$5:$H$154,"&gt;="&amp;Y$4),0))</f>
        <v/>
      </c>
      <c r="Z76" s="13">
        <f>IF(OR($A76="",Z$4=""),"",IFERROR(COUNTIFS('Planning_zones'!$B$5:$B$154,$A76,'Planning_zones'!$K$5:$K$154,"&lt;&gt;Annulé",'Planning_zones'!$G$5:$G$154,"&lt;="&amp;Z$4+6,'Planning_zones'!$H$5:$H$154,"&gt;="&amp;Z$4),0))</f>
        <v/>
      </c>
      <c r="AA76" s="13">
        <f>IF(OR($A76="",AA$4=""),"",IFERROR(COUNTIFS('Planning_zones'!$B$5:$B$154,$A76,'Planning_zones'!$K$5:$K$154,"&lt;&gt;Annulé",'Planning_zones'!$G$5:$G$154,"&lt;="&amp;AA$4+6,'Planning_zones'!$H$5:$H$154,"&gt;="&amp;AA$4),0))</f>
        <v/>
      </c>
      <c r="AB76" s="13">
        <f>IF(OR($A76="",AB$4=""),"",IFERROR(COUNTIFS('Planning_zones'!$B$5:$B$154,$A76,'Planning_zones'!$K$5:$K$154,"&lt;&gt;Annulé",'Planning_zones'!$G$5:$G$154,"&lt;="&amp;AB$4+6,'Planning_zones'!$H$5:$H$154,"&gt;="&amp;AB$4),0))</f>
        <v/>
      </c>
      <c r="AC76" s="13">
        <f>IF(OR($A76="",AC$4=""),"",IFERROR(COUNTIFS('Planning_zones'!$B$5:$B$154,$A76,'Planning_zones'!$K$5:$K$154,"&lt;&gt;Annulé",'Planning_zones'!$G$5:$G$154,"&lt;="&amp;AC$4+6,'Planning_zones'!$H$5:$H$154,"&gt;="&amp;AC$4),0))</f>
        <v/>
      </c>
      <c r="AD76" s="13">
        <f>IF(OR($A76="",AD$4=""),"",IFERROR(COUNTIFS('Planning_zones'!$B$5:$B$154,$A76,'Planning_zones'!$K$5:$K$154,"&lt;&gt;Annulé",'Planning_zones'!$G$5:$G$154,"&lt;="&amp;AD$4+6,'Planning_zones'!$H$5:$H$154,"&gt;="&amp;AD$4),0))</f>
        <v/>
      </c>
      <c r="AE76" s="13">
        <f>IF(OR($A76="",AE$4=""),"",IFERROR(COUNTIFS('Planning_zones'!$B$5:$B$154,$A76,'Planning_zones'!$K$5:$K$154,"&lt;&gt;Annulé",'Planning_zones'!$G$5:$G$154,"&lt;="&amp;AE$4+6,'Planning_zones'!$H$5:$H$154,"&gt;="&amp;AE$4),0))</f>
        <v/>
      </c>
      <c r="AF76" s="13">
        <f>IF(OR($A76="",AF$4=""),"",IFERROR(COUNTIFS('Planning_zones'!$B$5:$B$154,$A76,'Planning_zones'!$K$5:$K$154,"&lt;&gt;Annulé",'Planning_zones'!$G$5:$G$154,"&lt;="&amp;AF$4+6,'Planning_zones'!$H$5:$H$154,"&gt;="&amp;AF$4),0))</f>
        <v/>
      </c>
      <c r="AG76" s="13">
        <f>IF(OR($A76="",AG$4=""),"",IFERROR(COUNTIFS('Planning_zones'!$B$5:$B$154,$A76,'Planning_zones'!$K$5:$K$154,"&lt;&gt;Annulé",'Planning_zones'!$G$5:$G$154,"&lt;="&amp;AG$4+6,'Planning_zones'!$H$5:$H$154,"&gt;="&amp;AG$4),0))</f>
        <v/>
      </c>
      <c r="AH76" s="13">
        <f>IF(OR($A76="",AH$4=""),"",IFERROR(COUNTIFS('Planning_zones'!$B$5:$B$154,$A76,'Planning_zones'!$K$5:$K$154,"&lt;&gt;Annulé",'Planning_zones'!$G$5:$G$154,"&lt;="&amp;AH$4+6,'Planning_zones'!$H$5:$H$154,"&gt;="&amp;AH$4),0))</f>
        <v/>
      </c>
      <c r="AI76" s="13">
        <f>IF(OR($A76="",AI$4=""),"",IFERROR(COUNTIFS('Planning_zones'!$B$5:$B$154,$A76,'Planning_zones'!$K$5:$K$154,"&lt;&gt;Annulé",'Planning_zones'!$G$5:$G$154,"&lt;="&amp;AI$4+6,'Planning_zones'!$H$5:$H$154,"&gt;="&amp;AI$4),0))</f>
        <v/>
      </c>
      <c r="AJ76" s="13">
        <f>IF(OR($A76="",AJ$4=""),"",IFERROR(COUNTIFS('Planning_zones'!$B$5:$B$154,$A76,'Planning_zones'!$K$5:$K$154,"&lt;&gt;Annulé",'Planning_zones'!$G$5:$G$154,"&lt;="&amp;AJ$4+6,'Planning_zones'!$H$5:$H$154,"&gt;="&amp;AJ$4),0))</f>
        <v/>
      </c>
      <c r="AK76" s="13">
        <f>IF(OR($A76="",AK$4=""),"",IFERROR(COUNTIFS('Planning_zones'!$B$5:$B$154,$A76,'Planning_zones'!$K$5:$K$154,"&lt;&gt;Annulé",'Planning_zones'!$G$5:$G$154,"&lt;="&amp;AK$4+6,'Planning_zones'!$H$5:$H$154,"&gt;="&amp;AK$4),0))</f>
        <v/>
      </c>
      <c r="AL76" s="13">
        <f>IF(OR($A76="",AL$4=""),"",IFERROR(COUNTIFS('Planning_zones'!$B$5:$B$154,$A76,'Planning_zones'!$K$5:$K$154,"&lt;&gt;Annulé",'Planning_zones'!$G$5:$G$154,"&lt;="&amp;AL$4+6,'Planning_zones'!$H$5:$H$154,"&gt;="&amp;AL$4),0))</f>
        <v/>
      </c>
      <c r="AM76" s="13">
        <f>IF(OR($A76="",AM$4=""),"",IFERROR(COUNTIFS('Planning_zones'!$B$5:$B$154,$A76,'Planning_zones'!$K$5:$K$154,"&lt;&gt;Annulé",'Planning_zones'!$G$5:$G$154,"&lt;="&amp;AM$4+6,'Planning_zones'!$H$5:$H$154,"&gt;="&amp;AM$4),0))</f>
        <v/>
      </c>
      <c r="AN76" s="13">
        <f>IF(OR($A76="",AN$4=""),"",IFERROR(COUNTIFS('Planning_zones'!$B$5:$B$154,$A76,'Planning_zones'!$K$5:$K$154,"&lt;&gt;Annulé",'Planning_zones'!$G$5:$G$154,"&lt;="&amp;AN$4+6,'Planning_zones'!$H$5:$H$154,"&gt;="&amp;AN$4),0))</f>
        <v/>
      </c>
      <c r="AO76" s="13">
        <f>IF(OR($A76="",AO$4=""),"",IFERROR(COUNTIFS('Planning_zones'!$B$5:$B$154,$A76,'Planning_zones'!$K$5:$K$154,"&lt;&gt;Annulé",'Planning_zones'!$G$5:$G$154,"&lt;="&amp;AO$4+6,'Planning_zones'!$H$5:$H$154,"&gt;="&amp;AO$4),0))</f>
        <v/>
      </c>
      <c r="AP76" s="13">
        <f>IF(OR($A76="",AP$4=""),"",IFERROR(COUNTIFS('Planning_zones'!$B$5:$B$154,$A76,'Planning_zones'!$K$5:$K$154,"&lt;&gt;Annulé",'Planning_zones'!$G$5:$G$154,"&lt;="&amp;AP$4+6,'Planning_zones'!$H$5:$H$154,"&gt;="&amp;AP$4),0))</f>
        <v/>
      </c>
      <c r="AQ76" s="13">
        <f>IF(OR($A76="",AQ$4=""),"",IFERROR(COUNTIFS('Planning_zones'!$B$5:$B$154,$A76,'Planning_zones'!$K$5:$K$154,"&lt;&gt;Annulé",'Planning_zones'!$G$5:$G$154,"&lt;="&amp;AQ$4+6,'Planning_zones'!$H$5:$H$154,"&gt;="&amp;AQ$4),0))</f>
        <v/>
      </c>
      <c r="AR76" s="13">
        <f>IF(OR($A76="",AR$4=""),"",IFERROR(COUNTIFS('Planning_zones'!$B$5:$B$154,$A76,'Planning_zones'!$K$5:$K$154,"&lt;&gt;Annulé",'Planning_zones'!$G$5:$G$154,"&lt;="&amp;AR$4+6,'Planning_zones'!$H$5:$H$154,"&gt;="&amp;AR$4),0))</f>
        <v/>
      </c>
      <c r="AS76" s="13">
        <f>IF(OR($A76="",AS$4=""),"",IFERROR(COUNTIFS('Planning_zones'!$B$5:$B$154,$A76,'Planning_zones'!$K$5:$K$154,"&lt;&gt;Annulé",'Planning_zones'!$G$5:$G$154,"&lt;="&amp;AS$4+6,'Planning_zones'!$H$5:$H$154,"&gt;="&amp;AS$4),0))</f>
        <v/>
      </c>
      <c r="AT76" s="13">
        <f>IF(OR($A76="",AT$4=""),"",IFERROR(COUNTIFS('Planning_zones'!$B$5:$B$154,$A76,'Planning_zones'!$K$5:$K$154,"&lt;&gt;Annulé",'Planning_zones'!$G$5:$G$154,"&lt;="&amp;AT$4+6,'Planning_zones'!$H$5:$H$154,"&gt;="&amp;AT$4),0))</f>
        <v/>
      </c>
      <c r="AU76" s="13">
        <f>IF(OR($A76="",AU$4=""),"",IFERROR(COUNTIFS('Planning_zones'!$B$5:$B$154,$A76,'Planning_zones'!$K$5:$K$154,"&lt;&gt;Annulé",'Planning_zones'!$G$5:$G$154,"&lt;="&amp;AU$4+6,'Planning_zones'!$H$5:$H$154,"&gt;="&amp;AU$4),0))</f>
        <v/>
      </c>
      <c r="AV76" s="13">
        <f>IF(OR($A76="",AV$4=""),"",IFERROR(COUNTIFS('Planning_zones'!$B$5:$B$154,$A76,'Planning_zones'!$K$5:$K$154,"&lt;&gt;Annulé",'Planning_zones'!$G$5:$G$154,"&lt;="&amp;AV$4+6,'Planning_zones'!$H$5:$H$154,"&gt;="&amp;AV$4),0))</f>
        <v/>
      </c>
      <c r="AW76" s="13">
        <f>IF(OR($A76="",AW$4=""),"",IFERROR(COUNTIFS('Planning_zones'!$B$5:$B$154,$A76,'Planning_zones'!$K$5:$K$154,"&lt;&gt;Annulé",'Planning_zones'!$G$5:$G$154,"&lt;="&amp;AW$4+6,'Planning_zones'!$H$5:$H$154,"&gt;="&amp;AW$4),0))</f>
        <v/>
      </c>
      <c r="AX76" s="13">
        <f>IF(OR($A76="",AX$4=""),"",IFERROR(COUNTIFS('Planning_zones'!$B$5:$B$154,$A76,'Planning_zones'!$K$5:$K$154,"&lt;&gt;Annulé",'Planning_zones'!$G$5:$G$154,"&lt;="&amp;AX$4+6,'Planning_zones'!$H$5:$H$154,"&gt;="&amp;AX$4),0))</f>
        <v/>
      </c>
      <c r="AY76" s="13">
        <f>IF(OR($A76="",AY$4=""),"",IFERROR(COUNTIFS('Planning_zones'!$B$5:$B$154,$A76,'Planning_zones'!$K$5:$K$154,"&lt;&gt;Annulé",'Planning_zones'!$G$5:$G$154,"&lt;="&amp;AY$4+6,'Planning_zones'!$H$5:$H$154,"&gt;="&amp;AY$4),0))</f>
        <v/>
      </c>
      <c r="AZ76" s="13">
        <f>IF(OR($A76="",AZ$4=""),"",IFERROR(COUNTIFS('Planning_zones'!$B$5:$B$154,$A76,'Planning_zones'!$K$5:$K$154,"&lt;&gt;Annulé",'Planning_zones'!$G$5:$G$154,"&lt;="&amp;AZ$4+6,'Planning_zones'!$H$5:$H$154,"&gt;="&amp;AZ$4),0))</f>
        <v/>
      </c>
      <c r="BA76" s="13">
        <f>IF(OR($A76="",BA$4=""),"",IFERROR(COUNTIFS('Planning_zones'!$B$5:$B$154,$A76,'Planning_zones'!$K$5:$K$154,"&lt;&gt;Annulé",'Planning_zones'!$G$5:$G$154,"&lt;="&amp;BA$4+6,'Planning_zones'!$H$5:$H$154,"&gt;="&amp;BA$4),0))</f>
        <v/>
      </c>
    </row>
    <row r="77" ht="21" customHeight="1">
      <c r="A77" s="27">
        <f>IFERROR(INDEX('Paramètres'!$A$8:$A$107,MATCH(SMALL('Paramètres'!$C$8:$C$107,73),'Paramètres'!$C$8:$C$107,0)),"")</f>
        <v/>
      </c>
      <c r="B77" s="13">
        <f>IF(OR($A77="",B$4=""),"",IFERROR(COUNTIFS('Planning_zones'!$B$5:$B$154,$A77,'Planning_zones'!$K$5:$K$154,"&lt;&gt;Annulé",'Planning_zones'!$G$5:$G$154,"&lt;="&amp;B$4+6,'Planning_zones'!$H$5:$H$154,"&gt;="&amp;B$4),0))</f>
        <v/>
      </c>
      <c r="C77" s="13">
        <f>IF(OR($A77="",C$4=""),"",IFERROR(COUNTIFS('Planning_zones'!$B$5:$B$154,$A77,'Planning_zones'!$K$5:$K$154,"&lt;&gt;Annulé",'Planning_zones'!$G$5:$G$154,"&lt;="&amp;C$4+6,'Planning_zones'!$H$5:$H$154,"&gt;="&amp;C$4),0))</f>
        <v/>
      </c>
      <c r="D77" s="13">
        <f>IF(OR($A77="",D$4=""),"",IFERROR(COUNTIFS('Planning_zones'!$B$5:$B$154,$A77,'Planning_zones'!$K$5:$K$154,"&lt;&gt;Annulé",'Planning_zones'!$G$5:$G$154,"&lt;="&amp;D$4+6,'Planning_zones'!$H$5:$H$154,"&gt;="&amp;D$4),0))</f>
        <v/>
      </c>
      <c r="E77" s="13">
        <f>IF(OR($A77="",E$4=""),"",IFERROR(COUNTIFS('Planning_zones'!$B$5:$B$154,$A77,'Planning_zones'!$K$5:$K$154,"&lt;&gt;Annulé",'Planning_zones'!$G$5:$G$154,"&lt;="&amp;E$4+6,'Planning_zones'!$H$5:$H$154,"&gt;="&amp;E$4),0))</f>
        <v/>
      </c>
      <c r="F77" s="13">
        <f>IF(OR($A77="",F$4=""),"",IFERROR(COUNTIFS('Planning_zones'!$B$5:$B$154,$A77,'Planning_zones'!$K$5:$K$154,"&lt;&gt;Annulé",'Planning_zones'!$G$5:$G$154,"&lt;="&amp;F$4+6,'Planning_zones'!$H$5:$H$154,"&gt;="&amp;F$4),0))</f>
        <v/>
      </c>
      <c r="G77" s="13">
        <f>IF(OR($A77="",G$4=""),"",IFERROR(COUNTIFS('Planning_zones'!$B$5:$B$154,$A77,'Planning_zones'!$K$5:$K$154,"&lt;&gt;Annulé",'Planning_zones'!$G$5:$G$154,"&lt;="&amp;G$4+6,'Planning_zones'!$H$5:$H$154,"&gt;="&amp;G$4),0))</f>
        <v/>
      </c>
      <c r="H77" s="13">
        <f>IF(OR($A77="",H$4=""),"",IFERROR(COUNTIFS('Planning_zones'!$B$5:$B$154,$A77,'Planning_zones'!$K$5:$K$154,"&lt;&gt;Annulé",'Planning_zones'!$G$5:$G$154,"&lt;="&amp;H$4+6,'Planning_zones'!$H$5:$H$154,"&gt;="&amp;H$4),0))</f>
        <v/>
      </c>
      <c r="I77" s="13">
        <f>IF(OR($A77="",I$4=""),"",IFERROR(COUNTIFS('Planning_zones'!$B$5:$B$154,$A77,'Planning_zones'!$K$5:$K$154,"&lt;&gt;Annulé",'Planning_zones'!$G$5:$G$154,"&lt;="&amp;I$4+6,'Planning_zones'!$H$5:$H$154,"&gt;="&amp;I$4),0))</f>
        <v/>
      </c>
      <c r="J77" s="13">
        <f>IF(OR($A77="",J$4=""),"",IFERROR(COUNTIFS('Planning_zones'!$B$5:$B$154,$A77,'Planning_zones'!$K$5:$K$154,"&lt;&gt;Annulé",'Planning_zones'!$G$5:$G$154,"&lt;="&amp;J$4+6,'Planning_zones'!$H$5:$H$154,"&gt;="&amp;J$4),0))</f>
        <v/>
      </c>
      <c r="K77" s="13">
        <f>IF(OR($A77="",K$4=""),"",IFERROR(COUNTIFS('Planning_zones'!$B$5:$B$154,$A77,'Planning_zones'!$K$5:$K$154,"&lt;&gt;Annulé",'Planning_zones'!$G$5:$G$154,"&lt;="&amp;K$4+6,'Planning_zones'!$H$5:$H$154,"&gt;="&amp;K$4),0))</f>
        <v/>
      </c>
      <c r="L77" s="13">
        <f>IF(OR($A77="",L$4=""),"",IFERROR(COUNTIFS('Planning_zones'!$B$5:$B$154,$A77,'Planning_zones'!$K$5:$K$154,"&lt;&gt;Annulé",'Planning_zones'!$G$5:$G$154,"&lt;="&amp;L$4+6,'Planning_zones'!$H$5:$H$154,"&gt;="&amp;L$4),0))</f>
        <v/>
      </c>
      <c r="M77" s="13">
        <f>IF(OR($A77="",M$4=""),"",IFERROR(COUNTIFS('Planning_zones'!$B$5:$B$154,$A77,'Planning_zones'!$K$5:$K$154,"&lt;&gt;Annulé",'Planning_zones'!$G$5:$G$154,"&lt;="&amp;M$4+6,'Planning_zones'!$H$5:$H$154,"&gt;="&amp;M$4),0))</f>
        <v/>
      </c>
      <c r="N77" s="13">
        <f>IF(OR($A77="",N$4=""),"",IFERROR(COUNTIFS('Planning_zones'!$B$5:$B$154,$A77,'Planning_zones'!$K$5:$K$154,"&lt;&gt;Annulé",'Planning_zones'!$G$5:$G$154,"&lt;="&amp;N$4+6,'Planning_zones'!$H$5:$H$154,"&gt;="&amp;N$4),0))</f>
        <v/>
      </c>
      <c r="O77" s="13">
        <f>IF(OR($A77="",O$4=""),"",IFERROR(COUNTIFS('Planning_zones'!$B$5:$B$154,$A77,'Planning_zones'!$K$5:$K$154,"&lt;&gt;Annulé",'Planning_zones'!$G$5:$G$154,"&lt;="&amp;O$4+6,'Planning_zones'!$H$5:$H$154,"&gt;="&amp;O$4),0))</f>
        <v/>
      </c>
      <c r="P77" s="13">
        <f>IF(OR($A77="",P$4=""),"",IFERROR(COUNTIFS('Planning_zones'!$B$5:$B$154,$A77,'Planning_zones'!$K$5:$K$154,"&lt;&gt;Annulé",'Planning_zones'!$G$5:$G$154,"&lt;="&amp;P$4+6,'Planning_zones'!$H$5:$H$154,"&gt;="&amp;P$4),0))</f>
        <v/>
      </c>
      <c r="Q77" s="13">
        <f>IF(OR($A77="",Q$4=""),"",IFERROR(COUNTIFS('Planning_zones'!$B$5:$B$154,$A77,'Planning_zones'!$K$5:$K$154,"&lt;&gt;Annulé",'Planning_zones'!$G$5:$G$154,"&lt;="&amp;Q$4+6,'Planning_zones'!$H$5:$H$154,"&gt;="&amp;Q$4),0))</f>
        <v/>
      </c>
      <c r="R77" s="13">
        <f>IF(OR($A77="",R$4=""),"",IFERROR(COUNTIFS('Planning_zones'!$B$5:$B$154,$A77,'Planning_zones'!$K$5:$K$154,"&lt;&gt;Annulé",'Planning_zones'!$G$5:$G$154,"&lt;="&amp;R$4+6,'Planning_zones'!$H$5:$H$154,"&gt;="&amp;R$4),0))</f>
        <v/>
      </c>
      <c r="S77" s="13">
        <f>IF(OR($A77="",S$4=""),"",IFERROR(COUNTIFS('Planning_zones'!$B$5:$B$154,$A77,'Planning_zones'!$K$5:$K$154,"&lt;&gt;Annulé",'Planning_zones'!$G$5:$G$154,"&lt;="&amp;S$4+6,'Planning_zones'!$H$5:$H$154,"&gt;="&amp;S$4),0))</f>
        <v/>
      </c>
      <c r="T77" s="13">
        <f>IF(OR($A77="",T$4=""),"",IFERROR(COUNTIFS('Planning_zones'!$B$5:$B$154,$A77,'Planning_zones'!$K$5:$K$154,"&lt;&gt;Annulé",'Planning_zones'!$G$5:$G$154,"&lt;="&amp;T$4+6,'Planning_zones'!$H$5:$H$154,"&gt;="&amp;T$4),0))</f>
        <v/>
      </c>
      <c r="U77" s="13">
        <f>IF(OR($A77="",U$4=""),"",IFERROR(COUNTIFS('Planning_zones'!$B$5:$B$154,$A77,'Planning_zones'!$K$5:$K$154,"&lt;&gt;Annulé",'Planning_zones'!$G$5:$G$154,"&lt;="&amp;U$4+6,'Planning_zones'!$H$5:$H$154,"&gt;="&amp;U$4),0))</f>
        <v/>
      </c>
      <c r="V77" s="13">
        <f>IF(OR($A77="",V$4=""),"",IFERROR(COUNTIFS('Planning_zones'!$B$5:$B$154,$A77,'Planning_zones'!$K$5:$K$154,"&lt;&gt;Annulé",'Planning_zones'!$G$5:$G$154,"&lt;="&amp;V$4+6,'Planning_zones'!$H$5:$H$154,"&gt;="&amp;V$4),0))</f>
        <v/>
      </c>
      <c r="W77" s="13">
        <f>IF(OR($A77="",W$4=""),"",IFERROR(COUNTIFS('Planning_zones'!$B$5:$B$154,$A77,'Planning_zones'!$K$5:$K$154,"&lt;&gt;Annulé",'Planning_zones'!$G$5:$G$154,"&lt;="&amp;W$4+6,'Planning_zones'!$H$5:$H$154,"&gt;="&amp;W$4),0))</f>
        <v/>
      </c>
      <c r="X77" s="13">
        <f>IF(OR($A77="",X$4=""),"",IFERROR(COUNTIFS('Planning_zones'!$B$5:$B$154,$A77,'Planning_zones'!$K$5:$K$154,"&lt;&gt;Annulé",'Planning_zones'!$G$5:$G$154,"&lt;="&amp;X$4+6,'Planning_zones'!$H$5:$H$154,"&gt;="&amp;X$4),0))</f>
        <v/>
      </c>
      <c r="Y77" s="13">
        <f>IF(OR($A77="",Y$4=""),"",IFERROR(COUNTIFS('Planning_zones'!$B$5:$B$154,$A77,'Planning_zones'!$K$5:$K$154,"&lt;&gt;Annulé",'Planning_zones'!$G$5:$G$154,"&lt;="&amp;Y$4+6,'Planning_zones'!$H$5:$H$154,"&gt;="&amp;Y$4),0))</f>
        <v/>
      </c>
      <c r="Z77" s="13">
        <f>IF(OR($A77="",Z$4=""),"",IFERROR(COUNTIFS('Planning_zones'!$B$5:$B$154,$A77,'Planning_zones'!$K$5:$K$154,"&lt;&gt;Annulé",'Planning_zones'!$G$5:$G$154,"&lt;="&amp;Z$4+6,'Planning_zones'!$H$5:$H$154,"&gt;="&amp;Z$4),0))</f>
        <v/>
      </c>
      <c r="AA77" s="13">
        <f>IF(OR($A77="",AA$4=""),"",IFERROR(COUNTIFS('Planning_zones'!$B$5:$B$154,$A77,'Planning_zones'!$K$5:$K$154,"&lt;&gt;Annulé",'Planning_zones'!$G$5:$G$154,"&lt;="&amp;AA$4+6,'Planning_zones'!$H$5:$H$154,"&gt;="&amp;AA$4),0))</f>
        <v/>
      </c>
      <c r="AB77" s="13">
        <f>IF(OR($A77="",AB$4=""),"",IFERROR(COUNTIFS('Planning_zones'!$B$5:$B$154,$A77,'Planning_zones'!$K$5:$K$154,"&lt;&gt;Annulé",'Planning_zones'!$G$5:$G$154,"&lt;="&amp;AB$4+6,'Planning_zones'!$H$5:$H$154,"&gt;="&amp;AB$4),0))</f>
        <v/>
      </c>
      <c r="AC77" s="13">
        <f>IF(OR($A77="",AC$4=""),"",IFERROR(COUNTIFS('Planning_zones'!$B$5:$B$154,$A77,'Planning_zones'!$K$5:$K$154,"&lt;&gt;Annulé",'Planning_zones'!$G$5:$G$154,"&lt;="&amp;AC$4+6,'Planning_zones'!$H$5:$H$154,"&gt;="&amp;AC$4),0))</f>
        <v/>
      </c>
      <c r="AD77" s="13">
        <f>IF(OR($A77="",AD$4=""),"",IFERROR(COUNTIFS('Planning_zones'!$B$5:$B$154,$A77,'Planning_zones'!$K$5:$K$154,"&lt;&gt;Annulé",'Planning_zones'!$G$5:$G$154,"&lt;="&amp;AD$4+6,'Planning_zones'!$H$5:$H$154,"&gt;="&amp;AD$4),0))</f>
        <v/>
      </c>
      <c r="AE77" s="13">
        <f>IF(OR($A77="",AE$4=""),"",IFERROR(COUNTIFS('Planning_zones'!$B$5:$B$154,$A77,'Planning_zones'!$K$5:$K$154,"&lt;&gt;Annulé",'Planning_zones'!$G$5:$G$154,"&lt;="&amp;AE$4+6,'Planning_zones'!$H$5:$H$154,"&gt;="&amp;AE$4),0))</f>
        <v/>
      </c>
      <c r="AF77" s="13">
        <f>IF(OR($A77="",AF$4=""),"",IFERROR(COUNTIFS('Planning_zones'!$B$5:$B$154,$A77,'Planning_zones'!$K$5:$K$154,"&lt;&gt;Annulé",'Planning_zones'!$G$5:$G$154,"&lt;="&amp;AF$4+6,'Planning_zones'!$H$5:$H$154,"&gt;="&amp;AF$4),0))</f>
        <v/>
      </c>
      <c r="AG77" s="13">
        <f>IF(OR($A77="",AG$4=""),"",IFERROR(COUNTIFS('Planning_zones'!$B$5:$B$154,$A77,'Planning_zones'!$K$5:$K$154,"&lt;&gt;Annulé",'Planning_zones'!$G$5:$G$154,"&lt;="&amp;AG$4+6,'Planning_zones'!$H$5:$H$154,"&gt;="&amp;AG$4),0))</f>
        <v/>
      </c>
      <c r="AH77" s="13">
        <f>IF(OR($A77="",AH$4=""),"",IFERROR(COUNTIFS('Planning_zones'!$B$5:$B$154,$A77,'Planning_zones'!$K$5:$K$154,"&lt;&gt;Annulé",'Planning_zones'!$G$5:$G$154,"&lt;="&amp;AH$4+6,'Planning_zones'!$H$5:$H$154,"&gt;="&amp;AH$4),0))</f>
        <v/>
      </c>
      <c r="AI77" s="13">
        <f>IF(OR($A77="",AI$4=""),"",IFERROR(COUNTIFS('Planning_zones'!$B$5:$B$154,$A77,'Planning_zones'!$K$5:$K$154,"&lt;&gt;Annulé",'Planning_zones'!$G$5:$G$154,"&lt;="&amp;AI$4+6,'Planning_zones'!$H$5:$H$154,"&gt;="&amp;AI$4),0))</f>
        <v/>
      </c>
      <c r="AJ77" s="13">
        <f>IF(OR($A77="",AJ$4=""),"",IFERROR(COUNTIFS('Planning_zones'!$B$5:$B$154,$A77,'Planning_zones'!$K$5:$K$154,"&lt;&gt;Annulé",'Planning_zones'!$G$5:$G$154,"&lt;="&amp;AJ$4+6,'Planning_zones'!$H$5:$H$154,"&gt;="&amp;AJ$4),0))</f>
        <v/>
      </c>
      <c r="AK77" s="13">
        <f>IF(OR($A77="",AK$4=""),"",IFERROR(COUNTIFS('Planning_zones'!$B$5:$B$154,$A77,'Planning_zones'!$K$5:$K$154,"&lt;&gt;Annulé",'Planning_zones'!$G$5:$G$154,"&lt;="&amp;AK$4+6,'Planning_zones'!$H$5:$H$154,"&gt;="&amp;AK$4),0))</f>
        <v/>
      </c>
      <c r="AL77" s="13">
        <f>IF(OR($A77="",AL$4=""),"",IFERROR(COUNTIFS('Planning_zones'!$B$5:$B$154,$A77,'Planning_zones'!$K$5:$K$154,"&lt;&gt;Annulé",'Planning_zones'!$G$5:$G$154,"&lt;="&amp;AL$4+6,'Planning_zones'!$H$5:$H$154,"&gt;="&amp;AL$4),0))</f>
        <v/>
      </c>
      <c r="AM77" s="13">
        <f>IF(OR($A77="",AM$4=""),"",IFERROR(COUNTIFS('Planning_zones'!$B$5:$B$154,$A77,'Planning_zones'!$K$5:$K$154,"&lt;&gt;Annulé",'Planning_zones'!$G$5:$G$154,"&lt;="&amp;AM$4+6,'Planning_zones'!$H$5:$H$154,"&gt;="&amp;AM$4),0))</f>
        <v/>
      </c>
      <c r="AN77" s="13">
        <f>IF(OR($A77="",AN$4=""),"",IFERROR(COUNTIFS('Planning_zones'!$B$5:$B$154,$A77,'Planning_zones'!$K$5:$K$154,"&lt;&gt;Annulé",'Planning_zones'!$G$5:$G$154,"&lt;="&amp;AN$4+6,'Planning_zones'!$H$5:$H$154,"&gt;="&amp;AN$4),0))</f>
        <v/>
      </c>
      <c r="AO77" s="13">
        <f>IF(OR($A77="",AO$4=""),"",IFERROR(COUNTIFS('Planning_zones'!$B$5:$B$154,$A77,'Planning_zones'!$K$5:$K$154,"&lt;&gt;Annulé",'Planning_zones'!$G$5:$G$154,"&lt;="&amp;AO$4+6,'Planning_zones'!$H$5:$H$154,"&gt;="&amp;AO$4),0))</f>
        <v/>
      </c>
      <c r="AP77" s="13">
        <f>IF(OR($A77="",AP$4=""),"",IFERROR(COUNTIFS('Planning_zones'!$B$5:$B$154,$A77,'Planning_zones'!$K$5:$K$154,"&lt;&gt;Annulé",'Planning_zones'!$G$5:$G$154,"&lt;="&amp;AP$4+6,'Planning_zones'!$H$5:$H$154,"&gt;="&amp;AP$4),0))</f>
        <v/>
      </c>
      <c r="AQ77" s="13">
        <f>IF(OR($A77="",AQ$4=""),"",IFERROR(COUNTIFS('Planning_zones'!$B$5:$B$154,$A77,'Planning_zones'!$K$5:$K$154,"&lt;&gt;Annulé",'Planning_zones'!$G$5:$G$154,"&lt;="&amp;AQ$4+6,'Planning_zones'!$H$5:$H$154,"&gt;="&amp;AQ$4),0))</f>
        <v/>
      </c>
      <c r="AR77" s="13">
        <f>IF(OR($A77="",AR$4=""),"",IFERROR(COUNTIFS('Planning_zones'!$B$5:$B$154,$A77,'Planning_zones'!$K$5:$K$154,"&lt;&gt;Annulé",'Planning_zones'!$G$5:$G$154,"&lt;="&amp;AR$4+6,'Planning_zones'!$H$5:$H$154,"&gt;="&amp;AR$4),0))</f>
        <v/>
      </c>
      <c r="AS77" s="13">
        <f>IF(OR($A77="",AS$4=""),"",IFERROR(COUNTIFS('Planning_zones'!$B$5:$B$154,$A77,'Planning_zones'!$K$5:$K$154,"&lt;&gt;Annulé",'Planning_zones'!$G$5:$G$154,"&lt;="&amp;AS$4+6,'Planning_zones'!$H$5:$H$154,"&gt;="&amp;AS$4),0))</f>
        <v/>
      </c>
      <c r="AT77" s="13">
        <f>IF(OR($A77="",AT$4=""),"",IFERROR(COUNTIFS('Planning_zones'!$B$5:$B$154,$A77,'Planning_zones'!$K$5:$K$154,"&lt;&gt;Annulé",'Planning_zones'!$G$5:$G$154,"&lt;="&amp;AT$4+6,'Planning_zones'!$H$5:$H$154,"&gt;="&amp;AT$4),0))</f>
        <v/>
      </c>
      <c r="AU77" s="13">
        <f>IF(OR($A77="",AU$4=""),"",IFERROR(COUNTIFS('Planning_zones'!$B$5:$B$154,$A77,'Planning_zones'!$K$5:$K$154,"&lt;&gt;Annulé",'Planning_zones'!$G$5:$G$154,"&lt;="&amp;AU$4+6,'Planning_zones'!$H$5:$H$154,"&gt;="&amp;AU$4),0))</f>
        <v/>
      </c>
      <c r="AV77" s="13">
        <f>IF(OR($A77="",AV$4=""),"",IFERROR(COUNTIFS('Planning_zones'!$B$5:$B$154,$A77,'Planning_zones'!$K$5:$K$154,"&lt;&gt;Annulé",'Planning_zones'!$G$5:$G$154,"&lt;="&amp;AV$4+6,'Planning_zones'!$H$5:$H$154,"&gt;="&amp;AV$4),0))</f>
        <v/>
      </c>
      <c r="AW77" s="13">
        <f>IF(OR($A77="",AW$4=""),"",IFERROR(COUNTIFS('Planning_zones'!$B$5:$B$154,$A77,'Planning_zones'!$K$5:$K$154,"&lt;&gt;Annulé",'Planning_zones'!$G$5:$G$154,"&lt;="&amp;AW$4+6,'Planning_zones'!$H$5:$H$154,"&gt;="&amp;AW$4),0))</f>
        <v/>
      </c>
      <c r="AX77" s="13">
        <f>IF(OR($A77="",AX$4=""),"",IFERROR(COUNTIFS('Planning_zones'!$B$5:$B$154,$A77,'Planning_zones'!$K$5:$K$154,"&lt;&gt;Annulé",'Planning_zones'!$G$5:$G$154,"&lt;="&amp;AX$4+6,'Planning_zones'!$H$5:$H$154,"&gt;="&amp;AX$4),0))</f>
        <v/>
      </c>
      <c r="AY77" s="13">
        <f>IF(OR($A77="",AY$4=""),"",IFERROR(COUNTIFS('Planning_zones'!$B$5:$B$154,$A77,'Planning_zones'!$K$5:$K$154,"&lt;&gt;Annulé",'Planning_zones'!$G$5:$G$154,"&lt;="&amp;AY$4+6,'Planning_zones'!$H$5:$H$154,"&gt;="&amp;AY$4),0))</f>
        <v/>
      </c>
      <c r="AZ77" s="13">
        <f>IF(OR($A77="",AZ$4=""),"",IFERROR(COUNTIFS('Planning_zones'!$B$5:$B$154,$A77,'Planning_zones'!$K$5:$K$154,"&lt;&gt;Annulé",'Planning_zones'!$G$5:$G$154,"&lt;="&amp;AZ$4+6,'Planning_zones'!$H$5:$H$154,"&gt;="&amp;AZ$4),0))</f>
        <v/>
      </c>
      <c r="BA77" s="13">
        <f>IF(OR($A77="",BA$4=""),"",IFERROR(COUNTIFS('Planning_zones'!$B$5:$B$154,$A77,'Planning_zones'!$K$5:$K$154,"&lt;&gt;Annulé",'Planning_zones'!$G$5:$G$154,"&lt;="&amp;BA$4+6,'Planning_zones'!$H$5:$H$154,"&gt;="&amp;BA$4),0))</f>
        <v/>
      </c>
    </row>
    <row r="78" ht="21" customHeight="1">
      <c r="A78" s="28">
        <f>IFERROR(INDEX('Paramètres'!$A$8:$A$107,MATCH(SMALL('Paramètres'!$C$8:$C$107,74),'Paramètres'!$C$8:$C$107,0)),"")</f>
        <v/>
      </c>
      <c r="B78" s="13">
        <f>IF(OR($A78="",B$4=""),"",IFERROR(COUNTIFS('Planning_zones'!$B$5:$B$154,$A78,'Planning_zones'!$K$5:$K$154,"&lt;&gt;Annulé",'Planning_zones'!$G$5:$G$154,"&lt;="&amp;B$4+6,'Planning_zones'!$H$5:$H$154,"&gt;="&amp;B$4),0))</f>
        <v/>
      </c>
      <c r="C78" s="13">
        <f>IF(OR($A78="",C$4=""),"",IFERROR(COUNTIFS('Planning_zones'!$B$5:$B$154,$A78,'Planning_zones'!$K$5:$K$154,"&lt;&gt;Annulé",'Planning_zones'!$G$5:$G$154,"&lt;="&amp;C$4+6,'Planning_zones'!$H$5:$H$154,"&gt;="&amp;C$4),0))</f>
        <v/>
      </c>
      <c r="D78" s="13">
        <f>IF(OR($A78="",D$4=""),"",IFERROR(COUNTIFS('Planning_zones'!$B$5:$B$154,$A78,'Planning_zones'!$K$5:$K$154,"&lt;&gt;Annulé",'Planning_zones'!$G$5:$G$154,"&lt;="&amp;D$4+6,'Planning_zones'!$H$5:$H$154,"&gt;="&amp;D$4),0))</f>
        <v/>
      </c>
      <c r="E78" s="13">
        <f>IF(OR($A78="",E$4=""),"",IFERROR(COUNTIFS('Planning_zones'!$B$5:$B$154,$A78,'Planning_zones'!$K$5:$K$154,"&lt;&gt;Annulé",'Planning_zones'!$G$5:$G$154,"&lt;="&amp;E$4+6,'Planning_zones'!$H$5:$H$154,"&gt;="&amp;E$4),0))</f>
        <v/>
      </c>
      <c r="F78" s="13">
        <f>IF(OR($A78="",F$4=""),"",IFERROR(COUNTIFS('Planning_zones'!$B$5:$B$154,$A78,'Planning_zones'!$K$5:$K$154,"&lt;&gt;Annulé",'Planning_zones'!$G$5:$G$154,"&lt;="&amp;F$4+6,'Planning_zones'!$H$5:$H$154,"&gt;="&amp;F$4),0))</f>
        <v/>
      </c>
      <c r="G78" s="13">
        <f>IF(OR($A78="",G$4=""),"",IFERROR(COUNTIFS('Planning_zones'!$B$5:$B$154,$A78,'Planning_zones'!$K$5:$K$154,"&lt;&gt;Annulé",'Planning_zones'!$G$5:$G$154,"&lt;="&amp;G$4+6,'Planning_zones'!$H$5:$H$154,"&gt;="&amp;G$4),0))</f>
        <v/>
      </c>
      <c r="H78" s="13">
        <f>IF(OR($A78="",H$4=""),"",IFERROR(COUNTIFS('Planning_zones'!$B$5:$B$154,$A78,'Planning_zones'!$K$5:$K$154,"&lt;&gt;Annulé",'Planning_zones'!$G$5:$G$154,"&lt;="&amp;H$4+6,'Planning_zones'!$H$5:$H$154,"&gt;="&amp;H$4),0))</f>
        <v/>
      </c>
      <c r="I78" s="13">
        <f>IF(OR($A78="",I$4=""),"",IFERROR(COUNTIFS('Planning_zones'!$B$5:$B$154,$A78,'Planning_zones'!$K$5:$K$154,"&lt;&gt;Annulé",'Planning_zones'!$G$5:$G$154,"&lt;="&amp;I$4+6,'Planning_zones'!$H$5:$H$154,"&gt;="&amp;I$4),0))</f>
        <v/>
      </c>
      <c r="J78" s="13">
        <f>IF(OR($A78="",J$4=""),"",IFERROR(COUNTIFS('Planning_zones'!$B$5:$B$154,$A78,'Planning_zones'!$K$5:$K$154,"&lt;&gt;Annulé",'Planning_zones'!$G$5:$G$154,"&lt;="&amp;J$4+6,'Planning_zones'!$H$5:$H$154,"&gt;="&amp;J$4),0))</f>
        <v/>
      </c>
      <c r="K78" s="13">
        <f>IF(OR($A78="",K$4=""),"",IFERROR(COUNTIFS('Planning_zones'!$B$5:$B$154,$A78,'Planning_zones'!$K$5:$K$154,"&lt;&gt;Annulé",'Planning_zones'!$G$5:$G$154,"&lt;="&amp;K$4+6,'Planning_zones'!$H$5:$H$154,"&gt;="&amp;K$4),0))</f>
        <v/>
      </c>
      <c r="L78" s="13">
        <f>IF(OR($A78="",L$4=""),"",IFERROR(COUNTIFS('Planning_zones'!$B$5:$B$154,$A78,'Planning_zones'!$K$5:$K$154,"&lt;&gt;Annulé",'Planning_zones'!$G$5:$G$154,"&lt;="&amp;L$4+6,'Planning_zones'!$H$5:$H$154,"&gt;="&amp;L$4),0))</f>
        <v/>
      </c>
      <c r="M78" s="13">
        <f>IF(OR($A78="",M$4=""),"",IFERROR(COUNTIFS('Planning_zones'!$B$5:$B$154,$A78,'Planning_zones'!$K$5:$K$154,"&lt;&gt;Annulé",'Planning_zones'!$G$5:$G$154,"&lt;="&amp;M$4+6,'Planning_zones'!$H$5:$H$154,"&gt;="&amp;M$4),0))</f>
        <v/>
      </c>
      <c r="N78" s="13">
        <f>IF(OR($A78="",N$4=""),"",IFERROR(COUNTIFS('Planning_zones'!$B$5:$B$154,$A78,'Planning_zones'!$K$5:$K$154,"&lt;&gt;Annulé",'Planning_zones'!$G$5:$G$154,"&lt;="&amp;N$4+6,'Planning_zones'!$H$5:$H$154,"&gt;="&amp;N$4),0))</f>
        <v/>
      </c>
      <c r="O78" s="13">
        <f>IF(OR($A78="",O$4=""),"",IFERROR(COUNTIFS('Planning_zones'!$B$5:$B$154,$A78,'Planning_zones'!$K$5:$K$154,"&lt;&gt;Annulé",'Planning_zones'!$G$5:$G$154,"&lt;="&amp;O$4+6,'Planning_zones'!$H$5:$H$154,"&gt;="&amp;O$4),0))</f>
        <v/>
      </c>
      <c r="P78" s="13">
        <f>IF(OR($A78="",P$4=""),"",IFERROR(COUNTIFS('Planning_zones'!$B$5:$B$154,$A78,'Planning_zones'!$K$5:$K$154,"&lt;&gt;Annulé",'Planning_zones'!$G$5:$G$154,"&lt;="&amp;P$4+6,'Planning_zones'!$H$5:$H$154,"&gt;="&amp;P$4),0))</f>
        <v/>
      </c>
      <c r="Q78" s="13">
        <f>IF(OR($A78="",Q$4=""),"",IFERROR(COUNTIFS('Planning_zones'!$B$5:$B$154,$A78,'Planning_zones'!$K$5:$K$154,"&lt;&gt;Annulé",'Planning_zones'!$G$5:$G$154,"&lt;="&amp;Q$4+6,'Planning_zones'!$H$5:$H$154,"&gt;="&amp;Q$4),0))</f>
        <v/>
      </c>
      <c r="R78" s="13">
        <f>IF(OR($A78="",R$4=""),"",IFERROR(COUNTIFS('Planning_zones'!$B$5:$B$154,$A78,'Planning_zones'!$K$5:$K$154,"&lt;&gt;Annulé",'Planning_zones'!$G$5:$G$154,"&lt;="&amp;R$4+6,'Planning_zones'!$H$5:$H$154,"&gt;="&amp;R$4),0))</f>
        <v/>
      </c>
      <c r="S78" s="13">
        <f>IF(OR($A78="",S$4=""),"",IFERROR(COUNTIFS('Planning_zones'!$B$5:$B$154,$A78,'Planning_zones'!$K$5:$K$154,"&lt;&gt;Annulé",'Planning_zones'!$G$5:$G$154,"&lt;="&amp;S$4+6,'Planning_zones'!$H$5:$H$154,"&gt;="&amp;S$4),0))</f>
        <v/>
      </c>
      <c r="T78" s="13">
        <f>IF(OR($A78="",T$4=""),"",IFERROR(COUNTIFS('Planning_zones'!$B$5:$B$154,$A78,'Planning_zones'!$K$5:$K$154,"&lt;&gt;Annulé",'Planning_zones'!$G$5:$G$154,"&lt;="&amp;T$4+6,'Planning_zones'!$H$5:$H$154,"&gt;="&amp;T$4),0))</f>
        <v/>
      </c>
      <c r="U78" s="13">
        <f>IF(OR($A78="",U$4=""),"",IFERROR(COUNTIFS('Planning_zones'!$B$5:$B$154,$A78,'Planning_zones'!$K$5:$K$154,"&lt;&gt;Annulé",'Planning_zones'!$G$5:$G$154,"&lt;="&amp;U$4+6,'Planning_zones'!$H$5:$H$154,"&gt;="&amp;U$4),0))</f>
        <v/>
      </c>
      <c r="V78" s="13">
        <f>IF(OR($A78="",V$4=""),"",IFERROR(COUNTIFS('Planning_zones'!$B$5:$B$154,$A78,'Planning_zones'!$K$5:$K$154,"&lt;&gt;Annulé",'Planning_zones'!$G$5:$G$154,"&lt;="&amp;V$4+6,'Planning_zones'!$H$5:$H$154,"&gt;="&amp;V$4),0))</f>
        <v/>
      </c>
      <c r="W78" s="13">
        <f>IF(OR($A78="",W$4=""),"",IFERROR(COUNTIFS('Planning_zones'!$B$5:$B$154,$A78,'Planning_zones'!$K$5:$K$154,"&lt;&gt;Annulé",'Planning_zones'!$G$5:$G$154,"&lt;="&amp;W$4+6,'Planning_zones'!$H$5:$H$154,"&gt;="&amp;W$4),0))</f>
        <v/>
      </c>
      <c r="X78" s="13">
        <f>IF(OR($A78="",X$4=""),"",IFERROR(COUNTIFS('Planning_zones'!$B$5:$B$154,$A78,'Planning_zones'!$K$5:$K$154,"&lt;&gt;Annulé",'Planning_zones'!$G$5:$G$154,"&lt;="&amp;X$4+6,'Planning_zones'!$H$5:$H$154,"&gt;="&amp;X$4),0))</f>
        <v/>
      </c>
      <c r="Y78" s="13">
        <f>IF(OR($A78="",Y$4=""),"",IFERROR(COUNTIFS('Planning_zones'!$B$5:$B$154,$A78,'Planning_zones'!$K$5:$K$154,"&lt;&gt;Annulé",'Planning_zones'!$G$5:$G$154,"&lt;="&amp;Y$4+6,'Planning_zones'!$H$5:$H$154,"&gt;="&amp;Y$4),0))</f>
        <v/>
      </c>
      <c r="Z78" s="13">
        <f>IF(OR($A78="",Z$4=""),"",IFERROR(COUNTIFS('Planning_zones'!$B$5:$B$154,$A78,'Planning_zones'!$K$5:$K$154,"&lt;&gt;Annulé",'Planning_zones'!$G$5:$G$154,"&lt;="&amp;Z$4+6,'Planning_zones'!$H$5:$H$154,"&gt;="&amp;Z$4),0))</f>
        <v/>
      </c>
      <c r="AA78" s="13">
        <f>IF(OR($A78="",AA$4=""),"",IFERROR(COUNTIFS('Planning_zones'!$B$5:$B$154,$A78,'Planning_zones'!$K$5:$K$154,"&lt;&gt;Annulé",'Planning_zones'!$G$5:$G$154,"&lt;="&amp;AA$4+6,'Planning_zones'!$H$5:$H$154,"&gt;="&amp;AA$4),0))</f>
        <v/>
      </c>
      <c r="AB78" s="13">
        <f>IF(OR($A78="",AB$4=""),"",IFERROR(COUNTIFS('Planning_zones'!$B$5:$B$154,$A78,'Planning_zones'!$K$5:$K$154,"&lt;&gt;Annulé",'Planning_zones'!$G$5:$G$154,"&lt;="&amp;AB$4+6,'Planning_zones'!$H$5:$H$154,"&gt;="&amp;AB$4),0))</f>
        <v/>
      </c>
      <c r="AC78" s="13">
        <f>IF(OR($A78="",AC$4=""),"",IFERROR(COUNTIFS('Planning_zones'!$B$5:$B$154,$A78,'Planning_zones'!$K$5:$K$154,"&lt;&gt;Annulé",'Planning_zones'!$G$5:$G$154,"&lt;="&amp;AC$4+6,'Planning_zones'!$H$5:$H$154,"&gt;="&amp;AC$4),0))</f>
        <v/>
      </c>
      <c r="AD78" s="13">
        <f>IF(OR($A78="",AD$4=""),"",IFERROR(COUNTIFS('Planning_zones'!$B$5:$B$154,$A78,'Planning_zones'!$K$5:$K$154,"&lt;&gt;Annulé",'Planning_zones'!$G$5:$G$154,"&lt;="&amp;AD$4+6,'Planning_zones'!$H$5:$H$154,"&gt;="&amp;AD$4),0))</f>
        <v/>
      </c>
      <c r="AE78" s="13">
        <f>IF(OR($A78="",AE$4=""),"",IFERROR(COUNTIFS('Planning_zones'!$B$5:$B$154,$A78,'Planning_zones'!$K$5:$K$154,"&lt;&gt;Annulé",'Planning_zones'!$G$5:$G$154,"&lt;="&amp;AE$4+6,'Planning_zones'!$H$5:$H$154,"&gt;="&amp;AE$4),0))</f>
        <v/>
      </c>
      <c r="AF78" s="13">
        <f>IF(OR($A78="",AF$4=""),"",IFERROR(COUNTIFS('Planning_zones'!$B$5:$B$154,$A78,'Planning_zones'!$K$5:$K$154,"&lt;&gt;Annulé",'Planning_zones'!$G$5:$G$154,"&lt;="&amp;AF$4+6,'Planning_zones'!$H$5:$H$154,"&gt;="&amp;AF$4),0))</f>
        <v/>
      </c>
      <c r="AG78" s="13">
        <f>IF(OR($A78="",AG$4=""),"",IFERROR(COUNTIFS('Planning_zones'!$B$5:$B$154,$A78,'Planning_zones'!$K$5:$K$154,"&lt;&gt;Annulé",'Planning_zones'!$G$5:$G$154,"&lt;="&amp;AG$4+6,'Planning_zones'!$H$5:$H$154,"&gt;="&amp;AG$4),0))</f>
        <v/>
      </c>
      <c r="AH78" s="13">
        <f>IF(OR($A78="",AH$4=""),"",IFERROR(COUNTIFS('Planning_zones'!$B$5:$B$154,$A78,'Planning_zones'!$K$5:$K$154,"&lt;&gt;Annulé",'Planning_zones'!$G$5:$G$154,"&lt;="&amp;AH$4+6,'Planning_zones'!$H$5:$H$154,"&gt;="&amp;AH$4),0))</f>
        <v/>
      </c>
      <c r="AI78" s="13">
        <f>IF(OR($A78="",AI$4=""),"",IFERROR(COUNTIFS('Planning_zones'!$B$5:$B$154,$A78,'Planning_zones'!$K$5:$K$154,"&lt;&gt;Annulé",'Planning_zones'!$G$5:$G$154,"&lt;="&amp;AI$4+6,'Planning_zones'!$H$5:$H$154,"&gt;="&amp;AI$4),0))</f>
        <v/>
      </c>
      <c r="AJ78" s="13">
        <f>IF(OR($A78="",AJ$4=""),"",IFERROR(COUNTIFS('Planning_zones'!$B$5:$B$154,$A78,'Planning_zones'!$K$5:$K$154,"&lt;&gt;Annulé",'Planning_zones'!$G$5:$G$154,"&lt;="&amp;AJ$4+6,'Planning_zones'!$H$5:$H$154,"&gt;="&amp;AJ$4),0))</f>
        <v/>
      </c>
      <c r="AK78" s="13">
        <f>IF(OR($A78="",AK$4=""),"",IFERROR(COUNTIFS('Planning_zones'!$B$5:$B$154,$A78,'Planning_zones'!$K$5:$K$154,"&lt;&gt;Annulé",'Planning_zones'!$G$5:$G$154,"&lt;="&amp;AK$4+6,'Planning_zones'!$H$5:$H$154,"&gt;="&amp;AK$4),0))</f>
        <v/>
      </c>
      <c r="AL78" s="13">
        <f>IF(OR($A78="",AL$4=""),"",IFERROR(COUNTIFS('Planning_zones'!$B$5:$B$154,$A78,'Planning_zones'!$K$5:$K$154,"&lt;&gt;Annulé",'Planning_zones'!$G$5:$G$154,"&lt;="&amp;AL$4+6,'Planning_zones'!$H$5:$H$154,"&gt;="&amp;AL$4),0))</f>
        <v/>
      </c>
      <c r="AM78" s="13">
        <f>IF(OR($A78="",AM$4=""),"",IFERROR(COUNTIFS('Planning_zones'!$B$5:$B$154,$A78,'Planning_zones'!$K$5:$K$154,"&lt;&gt;Annulé",'Planning_zones'!$G$5:$G$154,"&lt;="&amp;AM$4+6,'Planning_zones'!$H$5:$H$154,"&gt;="&amp;AM$4),0))</f>
        <v/>
      </c>
      <c r="AN78" s="13">
        <f>IF(OR($A78="",AN$4=""),"",IFERROR(COUNTIFS('Planning_zones'!$B$5:$B$154,$A78,'Planning_zones'!$K$5:$K$154,"&lt;&gt;Annulé",'Planning_zones'!$G$5:$G$154,"&lt;="&amp;AN$4+6,'Planning_zones'!$H$5:$H$154,"&gt;="&amp;AN$4),0))</f>
        <v/>
      </c>
      <c r="AO78" s="13">
        <f>IF(OR($A78="",AO$4=""),"",IFERROR(COUNTIFS('Planning_zones'!$B$5:$B$154,$A78,'Planning_zones'!$K$5:$K$154,"&lt;&gt;Annulé",'Planning_zones'!$G$5:$G$154,"&lt;="&amp;AO$4+6,'Planning_zones'!$H$5:$H$154,"&gt;="&amp;AO$4),0))</f>
        <v/>
      </c>
      <c r="AP78" s="13">
        <f>IF(OR($A78="",AP$4=""),"",IFERROR(COUNTIFS('Planning_zones'!$B$5:$B$154,$A78,'Planning_zones'!$K$5:$K$154,"&lt;&gt;Annulé",'Planning_zones'!$G$5:$G$154,"&lt;="&amp;AP$4+6,'Planning_zones'!$H$5:$H$154,"&gt;="&amp;AP$4),0))</f>
        <v/>
      </c>
      <c r="AQ78" s="13">
        <f>IF(OR($A78="",AQ$4=""),"",IFERROR(COUNTIFS('Planning_zones'!$B$5:$B$154,$A78,'Planning_zones'!$K$5:$K$154,"&lt;&gt;Annulé",'Planning_zones'!$G$5:$G$154,"&lt;="&amp;AQ$4+6,'Planning_zones'!$H$5:$H$154,"&gt;="&amp;AQ$4),0))</f>
        <v/>
      </c>
      <c r="AR78" s="13">
        <f>IF(OR($A78="",AR$4=""),"",IFERROR(COUNTIFS('Planning_zones'!$B$5:$B$154,$A78,'Planning_zones'!$K$5:$K$154,"&lt;&gt;Annulé",'Planning_zones'!$G$5:$G$154,"&lt;="&amp;AR$4+6,'Planning_zones'!$H$5:$H$154,"&gt;="&amp;AR$4),0))</f>
        <v/>
      </c>
      <c r="AS78" s="13">
        <f>IF(OR($A78="",AS$4=""),"",IFERROR(COUNTIFS('Planning_zones'!$B$5:$B$154,$A78,'Planning_zones'!$K$5:$K$154,"&lt;&gt;Annulé",'Planning_zones'!$G$5:$G$154,"&lt;="&amp;AS$4+6,'Planning_zones'!$H$5:$H$154,"&gt;="&amp;AS$4),0))</f>
        <v/>
      </c>
      <c r="AT78" s="13">
        <f>IF(OR($A78="",AT$4=""),"",IFERROR(COUNTIFS('Planning_zones'!$B$5:$B$154,$A78,'Planning_zones'!$K$5:$K$154,"&lt;&gt;Annulé",'Planning_zones'!$G$5:$G$154,"&lt;="&amp;AT$4+6,'Planning_zones'!$H$5:$H$154,"&gt;="&amp;AT$4),0))</f>
        <v/>
      </c>
      <c r="AU78" s="13">
        <f>IF(OR($A78="",AU$4=""),"",IFERROR(COUNTIFS('Planning_zones'!$B$5:$B$154,$A78,'Planning_zones'!$K$5:$K$154,"&lt;&gt;Annulé",'Planning_zones'!$G$5:$G$154,"&lt;="&amp;AU$4+6,'Planning_zones'!$H$5:$H$154,"&gt;="&amp;AU$4),0))</f>
        <v/>
      </c>
      <c r="AV78" s="13">
        <f>IF(OR($A78="",AV$4=""),"",IFERROR(COUNTIFS('Planning_zones'!$B$5:$B$154,$A78,'Planning_zones'!$K$5:$K$154,"&lt;&gt;Annulé",'Planning_zones'!$G$5:$G$154,"&lt;="&amp;AV$4+6,'Planning_zones'!$H$5:$H$154,"&gt;="&amp;AV$4),0))</f>
        <v/>
      </c>
      <c r="AW78" s="13">
        <f>IF(OR($A78="",AW$4=""),"",IFERROR(COUNTIFS('Planning_zones'!$B$5:$B$154,$A78,'Planning_zones'!$K$5:$K$154,"&lt;&gt;Annulé",'Planning_zones'!$G$5:$G$154,"&lt;="&amp;AW$4+6,'Planning_zones'!$H$5:$H$154,"&gt;="&amp;AW$4),0))</f>
        <v/>
      </c>
      <c r="AX78" s="13">
        <f>IF(OR($A78="",AX$4=""),"",IFERROR(COUNTIFS('Planning_zones'!$B$5:$B$154,$A78,'Planning_zones'!$K$5:$K$154,"&lt;&gt;Annulé",'Planning_zones'!$G$5:$G$154,"&lt;="&amp;AX$4+6,'Planning_zones'!$H$5:$H$154,"&gt;="&amp;AX$4),0))</f>
        <v/>
      </c>
      <c r="AY78" s="13">
        <f>IF(OR($A78="",AY$4=""),"",IFERROR(COUNTIFS('Planning_zones'!$B$5:$B$154,$A78,'Planning_zones'!$K$5:$K$154,"&lt;&gt;Annulé",'Planning_zones'!$G$5:$G$154,"&lt;="&amp;AY$4+6,'Planning_zones'!$H$5:$H$154,"&gt;="&amp;AY$4),0))</f>
        <v/>
      </c>
      <c r="AZ78" s="13">
        <f>IF(OR($A78="",AZ$4=""),"",IFERROR(COUNTIFS('Planning_zones'!$B$5:$B$154,$A78,'Planning_zones'!$K$5:$K$154,"&lt;&gt;Annulé",'Planning_zones'!$G$5:$G$154,"&lt;="&amp;AZ$4+6,'Planning_zones'!$H$5:$H$154,"&gt;="&amp;AZ$4),0))</f>
        <v/>
      </c>
      <c r="BA78" s="13">
        <f>IF(OR($A78="",BA$4=""),"",IFERROR(COUNTIFS('Planning_zones'!$B$5:$B$154,$A78,'Planning_zones'!$K$5:$K$154,"&lt;&gt;Annulé",'Planning_zones'!$G$5:$G$154,"&lt;="&amp;BA$4+6,'Planning_zones'!$H$5:$H$154,"&gt;="&amp;BA$4),0))</f>
        <v/>
      </c>
    </row>
    <row r="79" ht="21" customHeight="1">
      <c r="A79" s="27">
        <f>IFERROR(INDEX('Paramètres'!$A$8:$A$107,MATCH(SMALL('Paramètres'!$C$8:$C$107,75),'Paramètres'!$C$8:$C$107,0)),"")</f>
        <v/>
      </c>
      <c r="B79" s="13">
        <f>IF(OR($A79="",B$4=""),"",IFERROR(COUNTIFS('Planning_zones'!$B$5:$B$154,$A79,'Planning_zones'!$K$5:$K$154,"&lt;&gt;Annulé",'Planning_zones'!$G$5:$G$154,"&lt;="&amp;B$4+6,'Planning_zones'!$H$5:$H$154,"&gt;="&amp;B$4),0))</f>
        <v/>
      </c>
      <c r="C79" s="13">
        <f>IF(OR($A79="",C$4=""),"",IFERROR(COUNTIFS('Planning_zones'!$B$5:$B$154,$A79,'Planning_zones'!$K$5:$K$154,"&lt;&gt;Annulé",'Planning_zones'!$G$5:$G$154,"&lt;="&amp;C$4+6,'Planning_zones'!$H$5:$H$154,"&gt;="&amp;C$4),0))</f>
        <v/>
      </c>
      <c r="D79" s="13">
        <f>IF(OR($A79="",D$4=""),"",IFERROR(COUNTIFS('Planning_zones'!$B$5:$B$154,$A79,'Planning_zones'!$K$5:$K$154,"&lt;&gt;Annulé",'Planning_zones'!$G$5:$G$154,"&lt;="&amp;D$4+6,'Planning_zones'!$H$5:$H$154,"&gt;="&amp;D$4),0))</f>
        <v/>
      </c>
      <c r="E79" s="13">
        <f>IF(OR($A79="",E$4=""),"",IFERROR(COUNTIFS('Planning_zones'!$B$5:$B$154,$A79,'Planning_zones'!$K$5:$K$154,"&lt;&gt;Annulé",'Planning_zones'!$G$5:$G$154,"&lt;="&amp;E$4+6,'Planning_zones'!$H$5:$H$154,"&gt;="&amp;E$4),0))</f>
        <v/>
      </c>
      <c r="F79" s="13">
        <f>IF(OR($A79="",F$4=""),"",IFERROR(COUNTIFS('Planning_zones'!$B$5:$B$154,$A79,'Planning_zones'!$K$5:$K$154,"&lt;&gt;Annulé",'Planning_zones'!$G$5:$G$154,"&lt;="&amp;F$4+6,'Planning_zones'!$H$5:$H$154,"&gt;="&amp;F$4),0))</f>
        <v/>
      </c>
      <c r="G79" s="13">
        <f>IF(OR($A79="",G$4=""),"",IFERROR(COUNTIFS('Planning_zones'!$B$5:$B$154,$A79,'Planning_zones'!$K$5:$K$154,"&lt;&gt;Annulé",'Planning_zones'!$G$5:$G$154,"&lt;="&amp;G$4+6,'Planning_zones'!$H$5:$H$154,"&gt;="&amp;G$4),0))</f>
        <v/>
      </c>
      <c r="H79" s="13">
        <f>IF(OR($A79="",H$4=""),"",IFERROR(COUNTIFS('Planning_zones'!$B$5:$B$154,$A79,'Planning_zones'!$K$5:$K$154,"&lt;&gt;Annulé",'Planning_zones'!$G$5:$G$154,"&lt;="&amp;H$4+6,'Planning_zones'!$H$5:$H$154,"&gt;="&amp;H$4),0))</f>
        <v/>
      </c>
      <c r="I79" s="13">
        <f>IF(OR($A79="",I$4=""),"",IFERROR(COUNTIFS('Planning_zones'!$B$5:$B$154,$A79,'Planning_zones'!$K$5:$K$154,"&lt;&gt;Annulé",'Planning_zones'!$G$5:$G$154,"&lt;="&amp;I$4+6,'Planning_zones'!$H$5:$H$154,"&gt;="&amp;I$4),0))</f>
        <v/>
      </c>
      <c r="J79" s="13">
        <f>IF(OR($A79="",J$4=""),"",IFERROR(COUNTIFS('Planning_zones'!$B$5:$B$154,$A79,'Planning_zones'!$K$5:$K$154,"&lt;&gt;Annulé",'Planning_zones'!$G$5:$G$154,"&lt;="&amp;J$4+6,'Planning_zones'!$H$5:$H$154,"&gt;="&amp;J$4),0))</f>
        <v/>
      </c>
      <c r="K79" s="13">
        <f>IF(OR($A79="",K$4=""),"",IFERROR(COUNTIFS('Planning_zones'!$B$5:$B$154,$A79,'Planning_zones'!$K$5:$K$154,"&lt;&gt;Annulé",'Planning_zones'!$G$5:$G$154,"&lt;="&amp;K$4+6,'Planning_zones'!$H$5:$H$154,"&gt;="&amp;K$4),0))</f>
        <v/>
      </c>
      <c r="L79" s="13">
        <f>IF(OR($A79="",L$4=""),"",IFERROR(COUNTIFS('Planning_zones'!$B$5:$B$154,$A79,'Planning_zones'!$K$5:$K$154,"&lt;&gt;Annulé",'Planning_zones'!$G$5:$G$154,"&lt;="&amp;L$4+6,'Planning_zones'!$H$5:$H$154,"&gt;="&amp;L$4),0))</f>
        <v/>
      </c>
      <c r="M79" s="13">
        <f>IF(OR($A79="",M$4=""),"",IFERROR(COUNTIFS('Planning_zones'!$B$5:$B$154,$A79,'Planning_zones'!$K$5:$K$154,"&lt;&gt;Annulé",'Planning_zones'!$G$5:$G$154,"&lt;="&amp;M$4+6,'Planning_zones'!$H$5:$H$154,"&gt;="&amp;M$4),0))</f>
        <v/>
      </c>
      <c r="N79" s="13">
        <f>IF(OR($A79="",N$4=""),"",IFERROR(COUNTIFS('Planning_zones'!$B$5:$B$154,$A79,'Planning_zones'!$K$5:$K$154,"&lt;&gt;Annulé",'Planning_zones'!$G$5:$G$154,"&lt;="&amp;N$4+6,'Planning_zones'!$H$5:$H$154,"&gt;="&amp;N$4),0))</f>
        <v/>
      </c>
      <c r="O79" s="13">
        <f>IF(OR($A79="",O$4=""),"",IFERROR(COUNTIFS('Planning_zones'!$B$5:$B$154,$A79,'Planning_zones'!$K$5:$K$154,"&lt;&gt;Annulé",'Planning_zones'!$G$5:$G$154,"&lt;="&amp;O$4+6,'Planning_zones'!$H$5:$H$154,"&gt;="&amp;O$4),0))</f>
        <v/>
      </c>
      <c r="P79" s="13">
        <f>IF(OR($A79="",P$4=""),"",IFERROR(COUNTIFS('Planning_zones'!$B$5:$B$154,$A79,'Planning_zones'!$K$5:$K$154,"&lt;&gt;Annulé",'Planning_zones'!$G$5:$G$154,"&lt;="&amp;P$4+6,'Planning_zones'!$H$5:$H$154,"&gt;="&amp;P$4),0))</f>
        <v/>
      </c>
      <c r="Q79" s="13">
        <f>IF(OR($A79="",Q$4=""),"",IFERROR(COUNTIFS('Planning_zones'!$B$5:$B$154,$A79,'Planning_zones'!$K$5:$K$154,"&lt;&gt;Annulé",'Planning_zones'!$G$5:$G$154,"&lt;="&amp;Q$4+6,'Planning_zones'!$H$5:$H$154,"&gt;="&amp;Q$4),0))</f>
        <v/>
      </c>
      <c r="R79" s="13">
        <f>IF(OR($A79="",R$4=""),"",IFERROR(COUNTIFS('Planning_zones'!$B$5:$B$154,$A79,'Planning_zones'!$K$5:$K$154,"&lt;&gt;Annulé",'Planning_zones'!$G$5:$G$154,"&lt;="&amp;R$4+6,'Planning_zones'!$H$5:$H$154,"&gt;="&amp;R$4),0))</f>
        <v/>
      </c>
      <c r="S79" s="13">
        <f>IF(OR($A79="",S$4=""),"",IFERROR(COUNTIFS('Planning_zones'!$B$5:$B$154,$A79,'Planning_zones'!$K$5:$K$154,"&lt;&gt;Annulé",'Planning_zones'!$G$5:$G$154,"&lt;="&amp;S$4+6,'Planning_zones'!$H$5:$H$154,"&gt;="&amp;S$4),0))</f>
        <v/>
      </c>
      <c r="T79" s="13">
        <f>IF(OR($A79="",T$4=""),"",IFERROR(COUNTIFS('Planning_zones'!$B$5:$B$154,$A79,'Planning_zones'!$K$5:$K$154,"&lt;&gt;Annulé",'Planning_zones'!$G$5:$G$154,"&lt;="&amp;T$4+6,'Planning_zones'!$H$5:$H$154,"&gt;="&amp;T$4),0))</f>
        <v/>
      </c>
      <c r="U79" s="13">
        <f>IF(OR($A79="",U$4=""),"",IFERROR(COUNTIFS('Planning_zones'!$B$5:$B$154,$A79,'Planning_zones'!$K$5:$K$154,"&lt;&gt;Annulé",'Planning_zones'!$G$5:$G$154,"&lt;="&amp;U$4+6,'Planning_zones'!$H$5:$H$154,"&gt;="&amp;U$4),0))</f>
        <v/>
      </c>
      <c r="V79" s="13">
        <f>IF(OR($A79="",V$4=""),"",IFERROR(COUNTIFS('Planning_zones'!$B$5:$B$154,$A79,'Planning_zones'!$K$5:$K$154,"&lt;&gt;Annulé",'Planning_zones'!$G$5:$G$154,"&lt;="&amp;V$4+6,'Planning_zones'!$H$5:$H$154,"&gt;="&amp;V$4),0))</f>
        <v/>
      </c>
      <c r="W79" s="13">
        <f>IF(OR($A79="",W$4=""),"",IFERROR(COUNTIFS('Planning_zones'!$B$5:$B$154,$A79,'Planning_zones'!$K$5:$K$154,"&lt;&gt;Annulé",'Planning_zones'!$G$5:$G$154,"&lt;="&amp;W$4+6,'Planning_zones'!$H$5:$H$154,"&gt;="&amp;W$4),0))</f>
        <v/>
      </c>
      <c r="X79" s="13">
        <f>IF(OR($A79="",X$4=""),"",IFERROR(COUNTIFS('Planning_zones'!$B$5:$B$154,$A79,'Planning_zones'!$K$5:$K$154,"&lt;&gt;Annulé",'Planning_zones'!$G$5:$G$154,"&lt;="&amp;X$4+6,'Planning_zones'!$H$5:$H$154,"&gt;="&amp;X$4),0))</f>
        <v/>
      </c>
      <c r="Y79" s="13">
        <f>IF(OR($A79="",Y$4=""),"",IFERROR(COUNTIFS('Planning_zones'!$B$5:$B$154,$A79,'Planning_zones'!$K$5:$K$154,"&lt;&gt;Annulé",'Planning_zones'!$G$5:$G$154,"&lt;="&amp;Y$4+6,'Planning_zones'!$H$5:$H$154,"&gt;="&amp;Y$4),0))</f>
        <v/>
      </c>
      <c r="Z79" s="13">
        <f>IF(OR($A79="",Z$4=""),"",IFERROR(COUNTIFS('Planning_zones'!$B$5:$B$154,$A79,'Planning_zones'!$K$5:$K$154,"&lt;&gt;Annulé",'Planning_zones'!$G$5:$G$154,"&lt;="&amp;Z$4+6,'Planning_zones'!$H$5:$H$154,"&gt;="&amp;Z$4),0))</f>
        <v/>
      </c>
      <c r="AA79" s="13">
        <f>IF(OR($A79="",AA$4=""),"",IFERROR(COUNTIFS('Planning_zones'!$B$5:$B$154,$A79,'Planning_zones'!$K$5:$K$154,"&lt;&gt;Annulé",'Planning_zones'!$G$5:$G$154,"&lt;="&amp;AA$4+6,'Planning_zones'!$H$5:$H$154,"&gt;="&amp;AA$4),0))</f>
        <v/>
      </c>
      <c r="AB79" s="13">
        <f>IF(OR($A79="",AB$4=""),"",IFERROR(COUNTIFS('Planning_zones'!$B$5:$B$154,$A79,'Planning_zones'!$K$5:$K$154,"&lt;&gt;Annulé",'Planning_zones'!$G$5:$G$154,"&lt;="&amp;AB$4+6,'Planning_zones'!$H$5:$H$154,"&gt;="&amp;AB$4),0))</f>
        <v/>
      </c>
      <c r="AC79" s="13">
        <f>IF(OR($A79="",AC$4=""),"",IFERROR(COUNTIFS('Planning_zones'!$B$5:$B$154,$A79,'Planning_zones'!$K$5:$K$154,"&lt;&gt;Annulé",'Planning_zones'!$G$5:$G$154,"&lt;="&amp;AC$4+6,'Planning_zones'!$H$5:$H$154,"&gt;="&amp;AC$4),0))</f>
        <v/>
      </c>
      <c r="AD79" s="13">
        <f>IF(OR($A79="",AD$4=""),"",IFERROR(COUNTIFS('Planning_zones'!$B$5:$B$154,$A79,'Planning_zones'!$K$5:$K$154,"&lt;&gt;Annulé",'Planning_zones'!$G$5:$G$154,"&lt;="&amp;AD$4+6,'Planning_zones'!$H$5:$H$154,"&gt;="&amp;AD$4),0))</f>
        <v/>
      </c>
      <c r="AE79" s="13">
        <f>IF(OR($A79="",AE$4=""),"",IFERROR(COUNTIFS('Planning_zones'!$B$5:$B$154,$A79,'Planning_zones'!$K$5:$K$154,"&lt;&gt;Annulé",'Planning_zones'!$G$5:$G$154,"&lt;="&amp;AE$4+6,'Planning_zones'!$H$5:$H$154,"&gt;="&amp;AE$4),0))</f>
        <v/>
      </c>
      <c r="AF79" s="13">
        <f>IF(OR($A79="",AF$4=""),"",IFERROR(COUNTIFS('Planning_zones'!$B$5:$B$154,$A79,'Planning_zones'!$K$5:$K$154,"&lt;&gt;Annulé",'Planning_zones'!$G$5:$G$154,"&lt;="&amp;AF$4+6,'Planning_zones'!$H$5:$H$154,"&gt;="&amp;AF$4),0))</f>
        <v/>
      </c>
      <c r="AG79" s="13">
        <f>IF(OR($A79="",AG$4=""),"",IFERROR(COUNTIFS('Planning_zones'!$B$5:$B$154,$A79,'Planning_zones'!$K$5:$K$154,"&lt;&gt;Annulé",'Planning_zones'!$G$5:$G$154,"&lt;="&amp;AG$4+6,'Planning_zones'!$H$5:$H$154,"&gt;="&amp;AG$4),0))</f>
        <v/>
      </c>
      <c r="AH79" s="13">
        <f>IF(OR($A79="",AH$4=""),"",IFERROR(COUNTIFS('Planning_zones'!$B$5:$B$154,$A79,'Planning_zones'!$K$5:$K$154,"&lt;&gt;Annulé",'Planning_zones'!$G$5:$G$154,"&lt;="&amp;AH$4+6,'Planning_zones'!$H$5:$H$154,"&gt;="&amp;AH$4),0))</f>
        <v/>
      </c>
      <c r="AI79" s="13">
        <f>IF(OR($A79="",AI$4=""),"",IFERROR(COUNTIFS('Planning_zones'!$B$5:$B$154,$A79,'Planning_zones'!$K$5:$K$154,"&lt;&gt;Annulé",'Planning_zones'!$G$5:$G$154,"&lt;="&amp;AI$4+6,'Planning_zones'!$H$5:$H$154,"&gt;="&amp;AI$4),0))</f>
        <v/>
      </c>
      <c r="AJ79" s="13">
        <f>IF(OR($A79="",AJ$4=""),"",IFERROR(COUNTIFS('Planning_zones'!$B$5:$B$154,$A79,'Planning_zones'!$K$5:$K$154,"&lt;&gt;Annulé",'Planning_zones'!$G$5:$G$154,"&lt;="&amp;AJ$4+6,'Planning_zones'!$H$5:$H$154,"&gt;="&amp;AJ$4),0))</f>
        <v/>
      </c>
      <c r="AK79" s="13">
        <f>IF(OR($A79="",AK$4=""),"",IFERROR(COUNTIFS('Planning_zones'!$B$5:$B$154,$A79,'Planning_zones'!$K$5:$K$154,"&lt;&gt;Annulé",'Planning_zones'!$G$5:$G$154,"&lt;="&amp;AK$4+6,'Planning_zones'!$H$5:$H$154,"&gt;="&amp;AK$4),0))</f>
        <v/>
      </c>
      <c r="AL79" s="13">
        <f>IF(OR($A79="",AL$4=""),"",IFERROR(COUNTIFS('Planning_zones'!$B$5:$B$154,$A79,'Planning_zones'!$K$5:$K$154,"&lt;&gt;Annulé",'Planning_zones'!$G$5:$G$154,"&lt;="&amp;AL$4+6,'Planning_zones'!$H$5:$H$154,"&gt;="&amp;AL$4),0))</f>
        <v/>
      </c>
      <c r="AM79" s="13">
        <f>IF(OR($A79="",AM$4=""),"",IFERROR(COUNTIFS('Planning_zones'!$B$5:$B$154,$A79,'Planning_zones'!$K$5:$K$154,"&lt;&gt;Annulé",'Planning_zones'!$G$5:$G$154,"&lt;="&amp;AM$4+6,'Planning_zones'!$H$5:$H$154,"&gt;="&amp;AM$4),0))</f>
        <v/>
      </c>
      <c r="AN79" s="13">
        <f>IF(OR($A79="",AN$4=""),"",IFERROR(COUNTIFS('Planning_zones'!$B$5:$B$154,$A79,'Planning_zones'!$K$5:$K$154,"&lt;&gt;Annulé",'Planning_zones'!$G$5:$G$154,"&lt;="&amp;AN$4+6,'Planning_zones'!$H$5:$H$154,"&gt;="&amp;AN$4),0))</f>
        <v/>
      </c>
      <c r="AO79" s="13">
        <f>IF(OR($A79="",AO$4=""),"",IFERROR(COUNTIFS('Planning_zones'!$B$5:$B$154,$A79,'Planning_zones'!$K$5:$K$154,"&lt;&gt;Annulé",'Planning_zones'!$G$5:$G$154,"&lt;="&amp;AO$4+6,'Planning_zones'!$H$5:$H$154,"&gt;="&amp;AO$4),0))</f>
        <v/>
      </c>
      <c r="AP79" s="13">
        <f>IF(OR($A79="",AP$4=""),"",IFERROR(COUNTIFS('Planning_zones'!$B$5:$B$154,$A79,'Planning_zones'!$K$5:$K$154,"&lt;&gt;Annulé",'Planning_zones'!$G$5:$G$154,"&lt;="&amp;AP$4+6,'Planning_zones'!$H$5:$H$154,"&gt;="&amp;AP$4),0))</f>
        <v/>
      </c>
      <c r="AQ79" s="13">
        <f>IF(OR($A79="",AQ$4=""),"",IFERROR(COUNTIFS('Planning_zones'!$B$5:$B$154,$A79,'Planning_zones'!$K$5:$K$154,"&lt;&gt;Annulé",'Planning_zones'!$G$5:$G$154,"&lt;="&amp;AQ$4+6,'Planning_zones'!$H$5:$H$154,"&gt;="&amp;AQ$4),0))</f>
        <v/>
      </c>
      <c r="AR79" s="13">
        <f>IF(OR($A79="",AR$4=""),"",IFERROR(COUNTIFS('Planning_zones'!$B$5:$B$154,$A79,'Planning_zones'!$K$5:$K$154,"&lt;&gt;Annulé",'Planning_zones'!$G$5:$G$154,"&lt;="&amp;AR$4+6,'Planning_zones'!$H$5:$H$154,"&gt;="&amp;AR$4),0))</f>
        <v/>
      </c>
      <c r="AS79" s="13">
        <f>IF(OR($A79="",AS$4=""),"",IFERROR(COUNTIFS('Planning_zones'!$B$5:$B$154,$A79,'Planning_zones'!$K$5:$K$154,"&lt;&gt;Annulé",'Planning_zones'!$G$5:$G$154,"&lt;="&amp;AS$4+6,'Planning_zones'!$H$5:$H$154,"&gt;="&amp;AS$4),0))</f>
        <v/>
      </c>
      <c r="AT79" s="13">
        <f>IF(OR($A79="",AT$4=""),"",IFERROR(COUNTIFS('Planning_zones'!$B$5:$B$154,$A79,'Planning_zones'!$K$5:$K$154,"&lt;&gt;Annulé",'Planning_zones'!$G$5:$G$154,"&lt;="&amp;AT$4+6,'Planning_zones'!$H$5:$H$154,"&gt;="&amp;AT$4),0))</f>
        <v/>
      </c>
      <c r="AU79" s="13">
        <f>IF(OR($A79="",AU$4=""),"",IFERROR(COUNTIFS('Planning_zones'!$B$5:$B$154,$A79,'Planning_zones'!$K$5:$K$154,"&lt;&gt;Annulé",'Planning_zones'!$G$5:$G$154,"&lt;="&amp;AU$4+6,'Planning_zones'!$H$5:$H$154,"&gt;="&amp;AU$4),0))</f>
        <v/>
      </c>
      <c r="AV79" s="13">
        <f>IF(OR($A79="",AV$4=""),"",IFERROR(COUNTIFS('Planning_zones'!$B$5:$B$154,$A79,'Planning_zones'!$K$5:$K$154,"&lt;&gt;Annulé",'Planning_zones'!$G$5:$G$154,"&lt;="&amp;AV$4+6,'Planning_zones'!$H$5:$H$154,"&gt;="&amp;AV$4),0))</f>
        <v/>
      </c>
      <c r="AW79" s="13">
        <f>IF(OR($A79="",AW$4=""),"",IFERROR(COUNTIFS('Planning_zones'!$B$5:$B$154,$A79,'Planning_zones'!$K$5:$K$154,"&lt;&gt;Annulé",'Planning_zones'!$G$5:$G$154,"&lt;="&amp;AW$4+6,'Planning_zones'!$H$5:$H$154,"&gt;="&amp;AW$4),0))</f>
        <v/>
      </c>
      <c r="AX79" s="13">
        <f>IF(OR($A79="",AX$4=""),"",IFERROR(COUNTIFS('Planning_zones'!$B$5:$B$154,$A79,'Planning_zones'!$K$5:$K$154,"&lt;&gt;Annulé",'Planning_zones'!$G$5:$G$154,"&lt;="&amp;AX$4+6,'Planning_zones'!$H$5:$H$154,"&gt;="&amp;AX$4),0))</f>
        <v/>
      </c>
      <c r="AY79" s="13">
        <f>IF(OR($A79="",AY$4=""),"",IFERROR(COUNTIFS('Planning_zones'!$B$5:$B$154,$A79,'Planning_zones'!$K$5:$K$154,"&lt;&gt;Annulé",'Planning_zones'!$G$5:$G$154,"&lt;="&amp;AY$4+6,'Planning_zones'!$H$5:$H$154,"&gt;="&amp;AY$4),0))</f>
        <v/>
      </c>
      <c r="AZ79" s="13">
        <f>IF(OR($A79="",AZ$4=""),"",IFERROR(COUNTIFS('Planning_zones'!$B$5:$B$154,$A79,'Planning_zones'!$K$5:$K$154,"&lt;&gt;Annulé",'Planning_zones'!$G$5:$G$154,"&lt;="&amp;AZ$4+6,'Planning_zones'!$H$5:$H$154,"&gt;="&amp;AZ$4),0))</f>
        <v/>
      </c>
      <c r="BA79" s="13">
        <f>IF(OR($A79="",BA$4=""),"",IFERROR(COUNTIFS('Planning_zones'!$B$5:$B$154,$A79,'Planning_zones'!$K$5:$K$154,"&lt;&gt;Annulé",'Planning_zones'!$G$5:$G$154,"&lt;="&amp;BA$4+6,'Planning_zones'!$H$5:$H$154,"&gt;="&amp;BA$4),0))</f>
        <v/>
      </c>
    </row>
    <row r="80" ht="21" customHeight="1">
      <c r="A80" s="28">
        <f>IFERROR(INDEX('Paramètres'!$A$8:$A$107,MATCH(SMALL('Paramètres'!$C$8:$C$107,76),'Paramètres'!$C$8:$C$107,0)),"")</f>
        <v/>
      </c>
      <c r="B80" s="13">
        <f>IF(OR($A80="",B$4=""),"",IFERROR(COUNTIFS('Planning_zones'!$B$5:$B$154,$A80,'Planning_zones'!$K$5:$K$154,"&lt;&gt;Annulé",'Planning_zones'!$G$5:$G$154,"&lt;="&amp;B$4+6,'Planning_zones'!$H$5:$H$154,"&gt;="&amp;B$4),0))</f>
        <v/>
      </c>
      <c r="C80" s="13">
        <f>IF(OR($A80="",C$4=""),"",IFERROR(COUNTIFS('Planning_zones'!$B$5:$B$154,$A80,'Planning_zones'!$K$5:$K$154,"&lt;&gt;Annulé",'Planning_zones'!$G$5:$G$154,"&lt;="&amp;C$4+6,'Planning_zones'!$H$5:$H$154,"&gt;="&amp;C$4),0))</f>
        <v/>
      </c>
      <c r="D80" s="13">
        <f>IF(OR($A80="",D$4=""),"",IFERROR(COUNTIFS('Planning_zones'!$B$5:$B$154,$A80,'Planning_zones'!$K$5:$K$154,"&lt;&gt;Annulé",'Planning_zones'!$G$5:$G$154,"&lt;="&amp;D$4+6,'Planning_zones'!$H$5:$H$154,"&gt;="&amp;D$4),0))</f>
        <v/>
      </c>
      <c r="E80" s="13">
        <f>IF(OR($A80="",E$4=""),"",IFERROR(COUNTIFS('Planning_zones'!$B$5:$B$154,$A80,'Planning_zones'!$K$5:$K$154,"&lt;&gt;Annulé",'Planning_zones'!$G$5:$G$154,"&lt;="&amp;E$4+6,'Planning_zones'!$H$5:$H$154,"&gt;="&amp;E$4),0))</f>
        <v/>
      </c>
      <c r="F80" s="13">
        <f>IF(OR($A80="",F$4=""),"",IFERROR(COUNTIFS('Planning_zones'!$B$5:$B$154,$A80,'Planning_zones'!$K$5:$K$154,"&lt;&gt;Annulé",'Planning_zones'!$G$5:$G$154,"&lt;="&amp;F$4+6,'Planning_zones'!$H$5:$H$154,"&gt;="&amp;F$4),0))</f>
        <v/>
      </c>
      <c r="G80" s="13">
        <f>IF(OR($A80="",G$4=""),"",IFERROR(COUNTIFS('Planning_zones'!$B$5:$B$154,$A80,'Planning_zones'!$K$5:$K$154,"&lt;&gt;Annulé",'Planning_zones'!$G$5:$G$154,"&lt;="&amp;G$4+6,'Planning_zones'!$H$5:$H$154,"&gt;="&amp;G$4),0))</f>
        <v/>
      </c>
      <c r="H80" s="13">
        <f>IF(OR($A80="",H$4=""),"",IFERROR(COUNTIFS('Planning_zones'!$B$5:$B$154,$A80,'Planning_zones'!$K$5:$K$154,"&lt;&gt;Annulé",'Planning_zones'!$G$5:$G$154,"&lt;="&amp;H$4+6,'Planning_zones'!$H$5:$H$154,"&gt;="&amp;H$4),0))</f>
        <v/>
      </c>
      <c r="I80" s="13">
        <f>IF(OR($A80="",I$4=""),"",IFERROR(COUNTIFS('Planning_zones'!$B$5:$B$154,$A80,'Planning_zones'!$K$5:$K$154,"&lt;&gt;Annulé",'Planning_zones'!$G$5:$G$154,"&lt;="&amp;I$4+6,'Planning_zones'!$H$5:$H$154,"&gt;="&amp;I$4),0))</f>
        <v/>
      </c>
      <c r="J80" s="13">
        <f>IF(OR($A80="",J$4=""),"",IFERROR(COUNTIFS('Planning_zones'!$B$5:$B$154,$A80,'Planning_zones'!$K$5:$K$154,"&lt;&gt;Annulé",'Planning_zones'!$G$5:$G$154,"&lt;="&amp;J$4+6,'Planning_zones'!$H$5:$H$154,"&gt;="&amp;J$4),0))</f>
        <v/>
      </c>
      <c r="K80" s="13">
        <f>IF(OR($A80="",K$4=""),"",IFERROR(COUNTIFS('Planning_zones'!$B$5:$B$154,$A80,'Planning_zones'!$K$5:$K$154,"&lt;&gt;Annulé",'Planning_zones'!$G$5:$G$154,"&lt;="&amp;K$4+6,'Planning_zones'!$H$5:$H$154,"&gt;="&amp;K$4),0))</f>
        <v/>
      </c>
      <c r="L80" s="13">
        <f>IF(OR($A80="",L$4=""),"",IFERROR(COUNTIFS('Planning_zones'!$B$5:$B$154,$A80,'Planning_zones'!$K$5:$K$154,"&lt;&gt;Annulé",'Planning_zones'!$G$5:$G$154,"&lt;="&amp;L$4+6,'Planning_zones'!$H$5:$H$154,"&gt;="&amp;L$4),0))</f>
        <v/>
      </c>
      <c r="M80" s="13">
        <f>IF(OR($A80="",M$4=""),"",IFERROR(COUNTIFS('Planning_zones'!$B$5:$B$154,$A80,'Planning_zones'!$K$5:$K$154,"&lt;&gt;Annulé",'Planning_zones'!$G$5:$G$154,"&lt;="&amp;M$4+6,'Planning_zones'!$H$5:$H$154,"&gt;="&amp;M$4),0))</f>
        <v/>
      </c>
      <c r="N80" s="13">
        <f>IF(OR($A80="",N$4=""),"",IFERROR(COUNTIFS('Planning_zones'!$B$5:$B$154,$A80,'Planning_zones'!$K$5:$K$154,"&lt;&gt;Annulé",'Planning_zones'!$G$5:$G$154,"&lt;="&amp;N$4+6,'Planning_zones'!$H$5:$H$154,"&gt;="&amp;N$4),0))</f>
        <v/>
      </c>
      <c r="O80" s="13">
        <f>IF(OR($A80="",O$4=""),"",IFERROR(COUNTIFS('Planning_zones'!$B$5:$B$154,$A80,'Planning_zones'!$K$5:$K$154,"&lt;&gt;Annulé",'Planning_zones'!$G$5:$G$154,"&lt;="&amp;O$4+6,'Planning_zones'!$H$5:$H$154,"&gt;="&amp;O$4),0))</f>
        <v/>
      </c>
      <c r="P80" s="13">
        <f>IF(OR($A80="",P$4=""),"",IFERROR(COUNTIFS('Planning_zones'!$B$5:$B$154,$A80,'Planning_zones'!$K$5:$K$154,"&lt;&gt;Annulé",'Planning_zones'!$G$5:$G$154,"&lt;="&amp;P$4+6,'Planning_zones'!$H$5:$H$154,"&gt;="&amp;P$4),0))</f>
        <v/>
      </c>
      <c r="Q80" s="13">
        <f>IF(OR($A80="",Q$4=""),"",IFERROR(COUNTIFS('Planning_zones'!$B$5:$B$154,$A80,'Planning_zones'!$K$5:$K$154,"&lt;&gt;Annulé",'Planning_zones'!$G$5:$G$154,"&lt;="&amp;Q$4+6,'Planning_zones'!$H$5:$H$154,"&gt;="&amp;Q$4),0))</f>
        <v/>
      </c>
      <c r="R80" s="13">
        <f>IF(OR($A80="",R$4=""),"",IFERROR(COUNTIFS('Planning_zones'!$B$5:$B$154,$A80,'Planning_zones'!$K$5:$K$154,"&lt;&gt;Annulé",'Planning_zones'!$G$5:$G$154,"&lt;="&amp;R$4+6,'Planning_zones'!$H$5:$H$154,"&gt;="&amp;R$4),0))</f>
        <v/>
      </c>
      <c r="S80" s="13">
        <f>IF(OR($A80="",S$4=""),"",IFERROR(COUNTIFS('Planning_zones'!$B$5:$B$154,$A80,'Planning_zones'!$K$5:$K$154,"&lt;&gt;Annulé",'Planning_zones'!$G$5:$G$154,"&lt;="&amp;S$4+6,'Planning_zones'!$H$5:$H$154,"&gt;="&amp;S$4),0))</f>
        <v/>
      </c>
      <c r="T80" s="13">
        <f>IF(OR($A80="",T$4=""),"",IFERROR(COUNTIFS('Planning_zones'!$B$5:$B$154,$A80,'Planning_zones'!$K$5:$K$154,"&lt;&gt;Annulé",'Planning_zones'!$G$5:$G$154,"&lt;="&amp;T$4+6,'Planning_zones'!$H$5:$H$154,"&gt;="&amp;T$4),0))</f>
        <v/>
      </c>
      <c r="U80" s="13">
        <f>IF(OR($A80="",U$4=""),"",IFERROR(COUNTIFS('Planning_zones'!$B$5:$B$154,$A80,'Planning_zones'!$K$5:$K$154,"&lt;&gt;Annulé",'Planning_zones'!$G$5:$G$154,"&lt;="&amp;U$4+6,'Planning_zones'!$H$5:$H$154,"&gt;="&amp;U$4),0))</f>
        <v/>
      </c>
      <c r="V80" s="13">
        <f>IF(OR($A80="",V$4=""),"",IFERROR(COUNTIFS('Planning_zones'!$B$5:$B$154,$A80,'Planning_zones'!$K$5:$K$154,"&lt;&gt;Annulé",'Planning_zones'!$G$5:$G$154,"&lt;="&amp;V$4+6,'Planning_zones'!$H$5:$H$154,"&gt;="&amp;V$4),0))</f>
        <v/>
      </c>
      <c r="W80" s="13">
        <f>IF(OR($A80="",W$4=""),"",IFERROR(COUNTIFS('Planning_zones'!$B$5:$B$154,$A80,'Planning_zones'!$K$5:$K$154,"&lt;&gt;Annulé",'Planning_zones'!$G$5:$G$154,"&lt;="&amp;W$4+6,'Planning_zones'!$H$5:$H$154,"&gt;="&amp;W$4),0))</f>
        <v/>
      </c>
      <c r="X80" s="13">
        <f>IF(OR($A80="",X$4=""),"",IFERROR(COUNTIFS('Planning_zones'!$B$5:$B$154,$A80,'Planning_zones'!$K$5:$K$154,"&lt;&gt;Annulé",'Planning_zones'!$G$5:$G$154,"&lt;="&amp;X$4+6,'Planning_zones'!$H$5:$H$154,"&gt;="&amp;X$4),0))</f>
        <v/>
      </c>
      <c r="Y80" s="13">
        <f>IF(OR($A80="",Y$4=""),"",IFERROR(COUNTIFS('Planning_zones'!$B$5:$B$154,$A80,'Planning_zones'!$K$5:$K$154,"&lt;&gt;Annulé",'Planning_zones'!$G$5:$G$154,"&lt;="&amp;Y$4+6,'Planning_zones'!$H$5:$H$154,"&gt;="&amp;Y$4),0))</f>
        <v/>
      </c>
      <c r="Z80" s="13">
        <f>IF(OR($A80="",Z$4=""),"",IFERROR(COUNTIFS('Planning_zones'!$B$5:$B$154,$A80,'Planning_zones'!$K$5:$K$154,"&lt;&gt;Annulé",'Planning_zones'!$G$5:$G$154,"&lt;="&amp;Z$4+6,'Planning_zones'!$H$5:$H$154,"&gt;="&amp;Z$4),0))</f>
        <v/>
      </c>
      <c r="AA80" s="13">
        <f>IF(OR($A80="",AA$4=""),"",IFERROR(COUNTIFS('Planning_zones'!$B$5:$B$154,$A80,'Planning_zones'!$K$5:$K$154,"&lt;&gt;Annulé",'Planning_zones'!$G$5:$G$154,"&lt;="&amp;AA$4+6,'Planning_zones'!$H$5:$H$154,"&gt;="&amp;AA$4),0))</f>
        <v/>
      </c>
      <c r="AB80" s="13">
        <f>IF(OR($A80="",AB$4=""),"",IFERROR(COUNTIFS('Planning_zones'!$B$5:$B$154,$A80,'Planning_zones'!$K$5:$K$154,"&lt;&gt;Annulé",'Planning_zones'!$G$5:$G$154,"&lt;="&amp;AB$4+6,'Planning_zones'!$H$5:$H$154,"&gt;="&amp;AB$4),0))</f>
        <v/>
      </c>
      <c r="AC80" s="13">
        <f>IF(OR($A80="",AC$4=""),"",IFERROR(COUNTIFS('Planning_zones'!$B$5:$B$154,$A80,'Planning_zones'!$K$5:$K$154,"&lt;&gt;Annulé",'Planning_zones'!$G$5:$G$154,"&lt;="&amp;AC$4+6,'Planning_zones'!$H$5:$H$154,"&gt;="&amp;AC$4),0))</f>
        <v/>
      </c>
      <c r="AD80" s="13">
        <f>IF(OR($A80="",AD$4=""),"",IFERROR(COUNTIFS('Planning_zones'!$B$5:$B$154,$A80,'Planning_zones'!$K$5:$K$154,"&lt;&gt;Annulé",'Planning_zones'!$G$5:$G$154,"&lt;="&amp;AD$4+6,'Planning_zones'!$H$5:$H$154,"&gt;="&amp;AD$4),0))</f>
        <v/>
      </c>
      <c r="AE80" s="13">
        <f>IF(OR($A80="",AE$4=""),"",IFERROR(COUNTIFS('Planning_zones'!$B$5:$B$154,$A80,'Planning_zones'!$K$5:$K$154,"&lt;&gt;Annulé",'Planning_zones'!$G$5:$G$154,"&lt;="&amp;AE$4+6,'Planning_zones'!$H$5:$H$154,"&gt;="&amp;AE$4),0))</f>
        <v/>
      </c>
      <c r="AF80" s="13">
        <f>IF(OR($A80="",AF$4=""),"",IFERROR(COUNTIFS('Planning_zones'!$B$5:$B$154,$A80,'Planning_zones'!$K$5:$K$154,"&lt;&gt;Annulé",'Planning_zones'!$G$5:$G$154,"&lt;="&amp;AF$4+6,'Planning_zones'!$H$5:$H$154,"&gt;="&amp;AF$4),0))</f>
        <v/>
      </c>
      <c r="AG80" s="13">
        <f>IF(OR($A80="",AG$4=""),"",IFERROR(COUNTIFS('Planning_zones'!$B$5:$B$154,$A80,'Planning_zones'!$K$5:$K$154,"&lt;&gt;Annulé",'Planning_zones'!$G$5:$G$154,"&lt;="&amp;AG$4+6,'Planning_zones'!$H$5:$H$154,"&gt;="&amp;AG$4),0))</f>
        <v/>
      </c>
      <c r="AH80" s="13">
        <f>IF(OR($A80="",AH$4=""),"",IFERROR(COUNTIFS('Planning_zones'!$B$5:$B$154,$A80,'Planning_zones'!$K$5:$K$154,"&lt;&gt;Annulé",'Planning_zones'!$G$5:$G$154,"&lt;="&amp;AH$4+6,'Planning_zones'!$H$5:$H$154,"&gt;="&amp;AH$4),0))</f>
        <v/>
      </c>
      <c r="AI80" s="13">
        <f>IF(OR($A80="",AI$4=""),"",IFERROR(COUNTIFS('Planning_zones'!$B$5:$B$154,$A80,'Planning_zones'!$K$5:$K$154,"&lt;&gt;Annulé",'Planning_zones'!$G$5:$G$154,"&lt;="&amp;AI$4+6,'Planning_zones'!$H$5:$H$154,"&gt;="&amp;AI$4),0))</f>
        <v/>
      </c>
      <c r="AJ80" s="13">
        <f>IF(OR($A80="",AJ$4=""),"",IFERROR(COUNTIFS('Planning_zones'!$B$5:$B$154,$A80,'Planning_zones'!$K$5:$K$154,"&lt;&gt;Annulé",'Planning_zones'!$G$5:$G$154,"&lt;="&amp;AJ$4+6,'Planning_zones'!$H$5:$H$154,"&gt;="&amp;AJ$4),0))</f>
        <v/>
      </c>
      <c r="AK80" s="13">
        <f>IF(OR($A80="",AK$4=""),"",IFERROR(COUNTIFS('Planning_zones'!$B$5:$B$154,$A80,'Planning_zones'!$K$5:$K$154,"&lt;&gt;Annulé",'Planning_zones'!$G$5:$G$154,"&lt;="&amp;AK$4+6,'Planning_zones'!$H$5:$H$154,"&gt;="&amp;AK$4),0))</f>
        <v/>
      </c>
      <c r="AL80" s="13">
        <f>IF(OR($A80="",AL$4=""),"",IFERROR(COUNTIFS('Planning_zones'!$B$5:$B$154,$A80,'Planning_zones'!$K$5:$K$154,"&lt;&gt;Annulé",'Planning_zones'!$G$5:$G$154,"&lt;="&amp;AL$4+6,'Planning_zones'!$H$5:$H$154,"&gt;="&amp;AL$4),0))</f>
        <v/>
      </c>
      <c r="AM80" s="13">
        <f>IF(OR($A80="",AM$4=""),"",IFERROR(COUNTIFS('Planning_zones'!$B$5:$B$154,$A80,'Planning_zones'!$K$5:$K$154,"&lt;&gt;Annulé",'Planning_zones'!$G$5:$G$154,"&lt;="&amp;AM$4+6,'Planning_zones'!$H$5:$H$154,"&gt;="&amp;AM$4),0))</f>
        <v/>
      </c>
      <c r="AN80" s="13">
        <f>IF(OR($A80="",AN$4=""),"",IFERROR(COUNTIFS('Planning_zones'!$B$5:$B$154,$A80,'Planning_zones'!$K$5:$K$154,"&lt;&gt;Annulé",'Planning_zones'!$G$5:$G$154,"&lt;="&amp;AN$4+6,'Planning_zones'!$H$5:$H$154,"&gt;="&amp;AN$4),0))</f>
        <v/>
      </c>
      <c r="AO80" s="13">
        <f>IF(OR($A80="",AO$4=""),"",IFERROR(COUNTIFS('Planning_zones'!$B$5:$B$154,$A80,'Planning_zones'!$K$5:$K$154,"&lt;&gt;Annulé",'Planning_zones'!$G$5:$G$154,"&lt;="&amp;AO$4+6,'Planning_zones'!$H$5:$H$154,"&gt;="&amp;AO$4),0))</f>
        <v/>
      </c>
      <c r="AP80" s="13">
        <f>IF(OR($A80="",AP$4=""),"",IFERROR(COUNTIFS('Planning_zones'!$B$5:$B$154,$A80,'Planning_zones'!$K$5:$K$154,"&lt;&gt;Annulé",'Planning_zones'!$G$5:$G$154,"&lt;="&amp;AP$4+6,'Planning_zones'!$H$5:$H$154,"&gt;="&amp;AP$4),0))</f>
        <v/>
      </c>
      <c r="AQ80" s="13">
        <f>IF(OR($A80="",AQ$4=""),"",IFERROR(COUNTIFS('Planning_zones'!$B$5:$B$154,$A80,'Planning_zones'!$K$5:$K$154,"&lt;&gt;Annulé",'Planning_zones'!$G$5:$G$154,"&lt;="&amp;AQ$4+6,'Planning_zones'!$H$5:$H$154,"&gt;="&amp;AQ$4),0))</f>
        <v/>
      </c>
      <c r="AR80" s="13">
        <f>IF(OR($A80="",AR$4=""),"",IFERROR(COUNTIFS('Planning_zones'!$B$5:$B$154,$A80,'Planning_zones'!$K$5:$K$154,"&lt;&gt;Annulé",'Planning_zones'!$G$5:$G$154,"&lt;="&amp;AR$4+6,'Planning_zones'!$H$5:$H$154,"&gt;="&amp;AR$4),0))</f>
        <v/>
      </c>
      <c r="AS80" s="13">
        <f>IF(OR($A80="",AS$4=""),"",IFERROR(COUNTIFS('Planning_zones'!$B$5:$B$154,$A80,'Planning_zones'!$K$5:$K$154,"&lt;&gt;Annulé",'Planning_zones'!$G$5:$G$154,"&lt;="&amp;AS$4+6,'Planning_zones'!$H$5:$H$154,"&gt;="&amp;AS$4),0))</f>
        <v/>
      </c>
      <c r="AT80" s="13">
        <f>IF(OR($A80="",AT$4=""),"",IFERROR(COUNTIFS('Planning_zones'!$B$5:$B$154,$A80,'Planning_zones'!$K$5:$K$154,"&lt;&gt;Annulé",'Planning_zones'!$G$5:$G$154,"&lt;="&amp;AT$4+6,'Planning_zones'!$H$5:$H$154,"&gt;="&amp;AT$4),0))</f>
        <v/>
      </c>
      <c r="AU80" s="13">
        <f>IF(OR($A80="",AU$4=""),"",IFERROR(COUNTIFS('Planning_zones'!$B$5:$B$154,$A80,'Planning_zones'!$K$5:$K$154,"&lt;&gt;Annulé",'Planning_zones'!$G$5:$G$154,"&lt;="&amp;AU$4+6,'Planning_zones'!$H$5:$H$154,"&gt;="&amp;AU$4),0))</f>
        <v/>
      </c>
      <c r="AV80" s="13">
        <f>IF(OR($A80="",AV$4=""),"",IFERROR(COUNTIFS('Planning_zones'!$B$5:$B$154,$A80,'Planning_zones'!$K$5:$K$154,"&lt;&gt;Annulé",'Planning_zones'!$G$5:$G$154,"&lt;="&amp;AV$4+6,'Planning_zones'!$H$5:$H$154,"&gt;="&amp;AV$4),0))</f>
        <v/>
      </c>
      <c r="AW80" s="13">
        <f>IF(OR($A80="",AW$4=""),"",IFERROR(COUNTIFS('Planning_zones'!$B$5:$B$154,$A80,'Planning_zones'!$K$5:$K$154,"&lt;&gt;Annulé",'Planning_zones'!$G$5:$G$154,"&lt;="&amp;AW$4+6,'Planning_zones'!$H$5:$H$154,"&gt;="&amp;AW$4),0))</f>
        <v/>
      </c>
      <c r="AX80" s="13">
        <f>IF(OR($A80="",AX$4=""),"",IFERROR(COUNTIFS('Planning_zones'!$B$5:$B$154,$A80,'Planning_zones'!$K$5:$K$154,"&lt;&gt;Annulé",'Planning_zones'!$G$5:$G$154,"&lt;="&amp;AX$4+6,'Planning_zones'!$H$5:$H$154,"&gt;="&amp;AX$4),0))</f>
        <v/>
      </c>
      <c r="AY80" s="13">
        <f>IF(OR($A80="",AY$4=""),"",IFERROR(COUNTIFS('Planning_zones'!$B$5:$B$154,$A80,'Planning_zones'!$K$5:$K$154,"&lt;&gt;Annulé",'Planning_zones'!$G$5:$G$154,"&lt;="&amp;AY$4+6,'Planning_zones'!$H$5:$H$154,"&gt;="&amp;AY$4),0))</f>
        <v/>
      </c>
      <c r="AZ80" s="13">
        <f>IF(OR($A80="",AZ$4=""),"",IFERROR(COUNTIFS('Planning_zones'!$B$5:$B$154,$A80,'Planning_zones'!$K$5:$K$154,"&lt;&gt;Annulé",'Planning_zones'!$G$5:$G$154,"&lt;="&amp;AZ$4+6,'Planning_zones'!$H$5:$H$154,"&gt;="&amp;AZ$4),0))</f>
        <v/>
      </c>
      <c r="BA80" s="13">
        <f>IF(OR($A80="",BA$4=""),"",IFERROR(COUNTIFS('Planning_zones'!$B$5:$B$154,$A80,'Planning_zones'!$K$5:$K$154,"&lt;&gt;Annulé",'Planning_zones'!$G$5:$G$154,"&lt;="&amp;BA$4+6,'Planning_zones'!$H$5:$H$154,"&gt;="&amp;BA$4),0))</f>
        <v/>
      </c>
    </row>
    <row r="81" ht="21" customHeight="1">
      <c r="A81" s="27">
        <f>IFERROR(INDEX('Paramètres'!$A$8:$A$107,MATCH(SMALL('Paramètres'!$C$8:$C$107,77),'Paramètres'!$C$8:$C$107,0)),"")</f>
        <v/>
      </c>
      <c r="B81" s="13">
        <f>IF(OR($A81="",B$4=""),"",IFERROR(COUNTIFS('Planning_zones'!$B$5:$B$154,$A81,'Planning_zones'!$K$5:$K$154,"&lt;&gt;Annulé",'Planning_zones'!$G$5:$G$154,"&lt;="&amp;B$4+6,'Planning_zones'!$H$5:$H$154,"&gt;="&amp;B$4),0))</f>
        <v/>
      </c>
      <c r="C81" s="13">
        <f>IF(OR($A81="",C$4=""),"",IFERROR(COUNTIFS('Planning_zones'!$B$5:$B$154,$A81,'Planning_zones'!$K$5:$K$154,"&lt;&gt;Annulé",'Planning_zones'!$G$5:$G$154,"&lt;="&amp;C$4+6,'Planning_zones'!$H$5:$H$154,"&gt;="&amp;C$4),0))</f>
        <v/>
      </c>
      <c r="D81" s="13">
        <f>IF(OR($A81="",D$4=""),"",IFERROR(COUNTIFS('Planning_zones'!$B$5:$B$154,$A81,'Planning_zones'!$K$5:$K$154,"&lt;&gt;Annulé",'Planning_zones'!$G$5:$G$154,"&lt;="&amp;D$4+6,'Planning_zones'!$H$5:$H$154,"&gt;="&amp;D$4),0))</f>
        <v/>
      </c>
      <c r="E81" s="13">
        <f>IF(OR($A81="",E$4=""),"",IFERROR(COUNTIFS('Planning_zones'!$B$5:$B$154,$A81,'Planning_zones'!$K$5:$K$154,"&lt;&gt;Annulé",'Planning_zones'!$G$5:$G$154,"&lt;="&amp;E$4+6,'Planning_zones'!$H$5:$H$154,"&gt;="&amp;E$4),0))</f>
        <v/>
      </c>
      <c r="F81" s="13">
        <f>IF(OR($A81="",F$4=""),"",IFERROR(COUNTIFS('Planning_zones'!$B$5:$B$154,$A81,'Planning_zones'!$K$5:$K$154,"&lt;&gt;Annulé",'Planning_zones'!$G$5:$G$154,"&lt;="&amp;F$4+6,'Planning_zones'!$H$5:$H$154,"&gt;="&amp;F$4),0))</f>
        <v/>
      </c>
      <c r="G81" s="13">
        <f>IF(OR($A81="",G$4=""),"",IFERROR(COUNTIFS('Planning_zones'!$B$5:$B$154,$A81,'Planning_zones'!$K$5:$K$154,"&lt;&gt;Annulé",'Planning_zones'!$G$5:$G$154,"&lt;="&amp;G$4+6,'Planning_zones'!$H$5:$H$154,"&gt;="&amp;G$4),0))</f>
        <v/>
      </c>
      <c r="H81" s="13">
        <f>IF(OR($A81="",H$4=""),"",IFERROR(COUNTIFS('Planning_zones'!$B$5:$B$154,$A81,'Planning_zones'!$K$5:$K$154,"&lt;&gt;Annulé",'Planning_zones'!$G$5:$G$154,"&lt;="&amp;H$4+6,'Planning_zones'!$H$5:$H$154,"&gt;="&amp;H$4),0))</f>
        <v/>
      </c>
      <c r="I81" s="13">
        <f>IF(OR($A81="",I$4=""),"",IFERROR(COUNTIFS('Planning_zones'!$B$5:$B$154,$A81,'Planning_zones'!$K$5:$K$154,"&lt;&gt;Annulé",'Planning_zones'!$G$5:$G$154,"&lt;="&amp;I$4+6,'Planning_zones'!$H$5:$H$154,"&gt;="&amp;I$4),0))</f>
        <v/>
      </c>
      <c r="J81" s="13">
        <f>IF(OR($A81="",J$4=""),"",IFERROR(COUNTIFS('Planning_zones'!$B$5:$B$154,$A81,'Planning_zones'!$K$5:$K$154,"&lt;&gt;Annulé",'Planning_zones'!$G$5:$G$154,"&lt;="&amp;J$4+6,'Planning_zones'!$H$5:$H$154,"&gt;="&amp;J$4),0))</f>
        <v/>
      </c>
      <c r="K81" s="13">
        <f>IF(OR($A81="",K$4=""),"",IFERROR(COUNTIFS('Planning_zones'!$B$5:$B$154,$A81,'Planning_zones'!$K$5:$K$154,"&lt;&gt;Annulé",'Planning_zones'!$G$5:$G$154,"&lt;="&amp;K$4+6,'Planning_zones'!$H$5:$H$154,"&gt;="&amp;K$4),0))</f>
        <v/>
      </c>
      <c r="L81" s="13">
        <f>IF(OR($A81="",L$4=""),"",IFERROR(COUNTIFS('Planning_zones'!$B$5:$B$154,$A81,'Planning_zones'!$K$5:$K$154,"&lt;&gt;Annulé",'Planning_zones'!$G$5:$G$154,"&lt;="&amp;L$4+6,'Planning_zones'!$H$5:$H$154,"&gt;="&amp;L$4),0))</f>
        <v/>
      </c>
      <c r="M81" s="13">
        <f>IF(OR($A81="",M$4=""),"",IFERROR(COUNTIFS('Planning_zones'!$B$5:$B$154,$A81,'Planning_zones'!$K$5:$K$154,"&lt;&gt;Annulé",'Planning_zones'!$G$5:$G$154,"&lt;="&amp;M$4+6,'Planning_zones'!$H$5:$H$154,"&gt;="&amp;M$4),0))</f>
        <v/>
      </c>
      <c r="N81" s="13">
        <f>IF(OR($A81="",N$4=""),"",IFERROR(COUNTIFS('Planning_zones'!$B$5:$B$154,$A81,'Planning_zones'!$K$5:$K$154,"&lt;&gt;Annulé",'Planning_zones'!$G$5:$G$154,"&lt;="&amp;N$4+6,'Planning_zones'!$H$5:$H$154,"&gt;="&amp;N$4),0))</f>
        <v/>
      </c>
      <c r="O81" s="13">
        <f>IF(OR($A81="",O$4=""),"",IFERROR(COUNTIFS('Planning_zones'!$B$5:$B$154,$A81,'Planning_zones'!$K$5:$K$154,"&lt;&gt;Annulé",'Planning_zones'!$G$5:$G$154,"&lt;="&amp;O$4+6,'Planning_zones'!$H$5:$H$154,"&gt;="&amp;O$4),0))</f>
        <v/>
      </c>
      <c r="P81" s="13">
        <f>IF(OR($A81="",P$4=""),"",IFERROR(COUNTIFS('Planning_zones'!$B$5:$B$154,$A81,'Planning_zones'!$K$5:$K$154,"&lt;&gt;Annulé",'Planning_zones'!$G$5:$G$154,"&lt;="&amp;P$4+6,'Planning_zones'!$H$5:$H$154,"&gt;="&amp;P$4),0))</f>
        <v/>
      </c>
      <c r="Q81" s="13">
        <f>IF(OR($A81="",Q$4=""),"",IFERROR(COUNTIFS('Planning_zones'!$B$5:$B$154,$A81,'Planning_zones'!$K$5:$K$154,"&lt;&gt;Annulé",'Planning_zones'!$G$5:$G$154,"&lt;="&amp;Q$4+6,'Planning_zones'!$H$5:$H$154,"&gt;="&amp;Q$4),0))</f>
        <v/>
      </c>
      <c r="R81" s="13">
        <f>IF(OR($A81="",R$4=""),"",IFERROR(COUNTIFS('Planning_zones'!$B$5:$B$154,$A81,'Planning_zones'!$K$5:$K$154,"&lt;&gt;Annulé",'Planning_zones'!$G$5:$G$154,"&lt;="&amp;R$4+6,'Planning_zones'!$H$5:$H$154,"&gt;="&amp;R$4),0))</f>
        <v/>
      </c>
      <c r="S81" s="13">
        <f>IF(OR($A81="",S$4=""),"",IFERROR(COUNTIFS('Planning_zones'!$B$5:$B$154,$A81,'Planning_zones'!$K$5:$K$154,"&lt;&gt;Annulé",'Planning_zones'!$G$5:$G$154,"&lt;="&amp;S$4+6,'Planning_zones'!$H$5:$H$154,"&gt;="&amp;S$4),0))</f>
        <v/>
      </c>
      <c r="T81" s="13">
        <f>IF(OR($A81="",T$4=""),"",IFERROR(COUNTIFS('Planning_zones'!$B$5:$B$154,$A81,'Planning_zones'!$K$5:$K$154,"&lt;&gt;Annulé",'Planning_zones'!$G$5:$G$154,"&lt;="&amp;T$4+6,'Planning_zones'!$H$5:$H$154,"&gt;="&amp;T$4),0))</f>
        <v/>
      </c>
      <c r="U81" s="13">
        <f>IF(OR($A81="",U$4=""),"",IFERROR(COUNTIFS('Planning_zones'!$B$5:$B$154,$A81,'Planning_zones'!$K$5:$K$154,"&lt;&gt;Annulé",'Planning_zones'!$G$5:$G$154,"&lt;="&amp;U$4+6,'Planning_zones'!$H$5:$H$154,"&gt;="&amp;U$4),0))</f>
        <v/>
      </c>
      <c r="V81" s="13">
        <f>IF(OR($A81="",V$4=""),"",IFERROR(COUNTIFS('Planning_zones'!$B$5:$B$154,$A81,'Planning_zones'!$K$5:$K$154,"&lt;&gt;Annulé",'Planning_zones'!$G$5:$G$154,"&lt;="&amp;V$4+6,'Planning_zones'!$H$5:$H$154,"&gt;="&amp;V$4),0))</f>
        <v/>
      </c>
      <c r="W81" s="13">
        <f>IF(OR($A81="",W$4=""),"",IFERROR(COUNTIFS('Planning_zones'!$B$5:$B$154,$A81,'Planning_zones'!$K$5:$K$154,"&lt;&gt;Annulé",'Planning_zones'!$G$5:$G$154,"&lt;="&amp;W$4+6,'Planning_zones'!$H$5:$H$154,"&gt;="&amp;W$4),0))</f>
        <v/>
      </c>
      <c r="X81" s="13">
        <f>IF(OR($A81="",X$4=""),"",IFERROR(COUNTIFS('Planning_zones'!$B$5:$B$154,$A81,'Planning_zones'!$K$5:$K$154,"&lt;&gt;Annulé",'Planning_zones'!$G$5:$G$154,"&lt;="&amp;X$4+6,'Planning_zones'!$H$5:$H$154,"&gt;="&amp;X$4),0))</f>
        <v/>
      </c>
      <c r="Y81" s="13">
        <f>IF(OR($A81="",Y$4=""),"",IFERROR(COUNTIFS('Planning_zones'!$B$5:$B$154,$A81,'Planning_zones'!$K$5:$K$154,"&lt;&gt;Annulé",'Planning_zones'!$G$5:$G$154,"&lt;="&amp;Y$4+6,'Planning_zones'!$H$5:$H$154,"&gt;="&amp;Y$4),0))</f>
        <v/>
      </c>
      <c r="Z81" s="13">
        <f>IF(OR($A81="",Z$4=""),"",IFERROR(COUNTIFS('Planning_zones'!$B$5:$B$154,$A81,'Planning_zones'!$K$5:$K$154,"&lt;&gt;Annulé",'Planning_zones'!$G$5:$G$154,"&lt;="&amp;Z$4+6,'Planning_zones'!$H$5:$H$154,"&gt;="&amp;Z$4),0))</f>
        <v/>
      </c>
      <c r="AA81" s="13">
        <f>IF(OR($A81="",AA$4=""),"",IFERROR(COUNTIFS('Planning_zones'!$B$5:$B$154,$A81,'Planning_zones'!$K$5:$K$154,"&lt;&gt;Annulé",'Planning_zones'!$G$5:$G$154,"&lt;="&amp;AA$4+6,'Planning_zones'!$H$5:$H$154,"&gt;="&amp;AA$4),0))</f>
        <v/>
      </c>
      <c r="AB81" s="13">
        <f>IF(OR($A81="",AB$4=""),"",IFERROR(COUNTIFS('Planning_zones'!$B$5:$B$154,$A81,'Planning_zones'!$K$5:$K$154,"&lt;&gt;Annulé",'Planning_zones'!$G$5:$G$154,"&lt;="&amp;AB$4+6,'Planning_zones'!$H$5:$H$154,"&gt;="&amp;AB$4),0))</f>
        <v/>
      </c>
      <c r="AC81" s="13">
        <f>IF(OR($A81="",AC$4=""),"",IFERROR(COUNTIFS('Planning_zones'!$B$5:$B$154,$A81,'Planning_zones'!$K$5:$K$154,"&lt;&gt;Annulé",'Planning_zones'!$G$5:$G$154,"&lt;="&amp;AC$4+6,'Planning_zones'!$H$5:$H$154,"&gt;="&amp;AC$4),0))</f>
        <v/>
      </c>
      <c r="AD81" s="13">
        <f>IF(OR($A81="",AD$4=""),"",IFERROR(COUNTIFS('Planning_zones'!$B$5:$B$154,$A81,'Planning_zones'!$K$5:$K$154,"&lt;&gt;Annulé",'Planning_zones'!$G$5:$G$154,"&lt;="&amp;AD$4+6,'Planning_zones'!$H$5:$H$154,"&gt;="&amp;AD$4),0))</f>
        <v/>
      </c>
      <c r="AE81" s="13">
        <f>IF(OR($A81="",AE$4=""),"",IFERROR(COUNTIFS('Planning_zones'!$B$5:$B$154,$A81,'Planning_zones'!$K$5:$K$154,"&lt;&gt;Annulé",'Planning_zones'!$G$5:$G$154,"&lt;="&amp;AE$4+6,'Planning_zones'!$H$5:$H$154,"&gt;="&amp;AE$4),0))</f>
        <v/>
      </c>
      <c r="AF81" s="13">
        <f>IF(OR($A81="",AF$4=""),"",IFERROR(COUNTIFS('Planning_zones'!$B$5:$B$154,$A81,'Planning_zones'!$K$5:$K$154,"&lt;&gt;Annulé",'Planning_zones'!$G$5:$G$154,"&lt;="&amp;AF$4+6,'Planning_zones'!$H$5:$H$154,"&gt;="&amp;AF$4),0))</f>
        <v/>
      </c>
      <c r="AG81" s="13">
        <f>IF(OR($A81="",AG$4=""),"",IFERROR(COUNTIFS('Planning_zones'!$B$5:$B$154,$A81,'Planning_zones'!$K$5:$K$154,"&lt;&gt;Annulé",'Planning_zones'!$G$5:$G$154,"&lt;="&amp;AG$4+6,'Planning_zones'!$H$5:$H$154,"&gt;="&amp;AG$4),0))</f>
        <v/>
      </c>
      <c r="AH81" s="13">
        <f>IF(OR($A81="",AH$4=""),"",IFERROR(COUNTIFS('Planning_zones'!$B$5:$B$154,$A81,'Planning_zones'!$K$5:$K$154,"&lt;&gt;Annulé",'Planning_zones'!$G$5:$G$154,"&lt;="&amp;AH$4+6,'Planning_zones'!$H$5:$H$154,"&gt;="&amp;AH$4),0))</f>
        <v/>
      </c>
      <c r="AI81" s="13">
        <f>IF(OR($A81="",AI$4=""),"",IFERROR(COUNTIFS('Planning_zones'!$B$5:$B$154,$A81,'Planning_zones'!$K$5:$K$154,"&lt;&gt;Annulé",'Planning_zones'!$G$5:$G$154,"&lt;="&amp;AI$4+6,'Planning_zones'!$H$5:$H$154,"&gt;="&amp;AI$4),0))</f>
        <v/>
      </c>
      <c r="AJ81" s="13">
        <f>IF(OR($A81="",AJ$4=""),"",IFERROR(COUNTIFS('Planning_zones'!$B$5:$B$154,$A81,'Planning_zones'!$K$5:$K$154,"&lt;&gt;Annulé",'Planning_zones'!$G$5:$G$154,"&lt;="&amp;AJ$4+6,'Planning_zones'!$H$5:$H$154,"&gt;="&amp;AJ$4),0))</f>
        <v/>
      </c>
      <c r="AK81" s="13">
        <f>IF(OR($A81="",AK$4=""),"",IFERROR(COUNTIFS('Planning_zones'!$B$5:$B$154,$A81,'Planning_zones'!$K$5:$K$154,"&lt;&gt;Annulé",'Planning_zones'!$G$5:$G$154,"&lt;="&amp;AK$4+6,'Planning_zones'!$H$5:$H$154,"&gt;="&amp;AK$4),0))</f>
        <v/>
      </c>
      <c r="AL81" s="13">
        <f>IF(OR($A81="",AL$4=""),"",IFERROR(COUNTIFS('Planning_zones'!$B$5:$B$154,$A81,'Planning_zones'!$K$5:$K$154,"&lt;&gt;Annulé",'Planning_zones'!$G$5:$G$154,"&lt;="&amp;AL$4+6,'Planning_zones'!$H$5:$H$154,"&gt;="&amp;AL$4),0))</f>
        <v/>
      </c>
      <c r="AM81" s="13">
        <f>IF(OR($A81="",AM$4=""),"",IFERROR(COUNTIFS('Planning_zones'!$B$5:$B$154,$A81,'Planning_zones'!$K$5:$K$154,"&lt;&gt;Annulé",'Planning_zones'!$G$5:$G$154,"&lt;="&amp;AM$4+6,'Planning_zones'!$H$5:$H$154,"&gt;="&amp;AM$4),0))</f>
        <v/>
      </c>
      <c r="AN81" s="13">
        <f>IF(OR($A81="",AN$4=""),"",IFERROR(COUNTIFS('Planning_zones'!$B$5:$B$154,$A81,'Planning_zones'!$K$5:$K$154,"&lt;&gt;Annulé",'Planning_zones'!$G$5:$G$154,"&lt;="&amp;AN$4+6,'Planning_zones'!$H$5:$H$154,"&gt;="&amp;AN$4),0))</f>
        <v/>
      </c>
      <c r="AO81" s="13">
        <f>IF(OR($A81="",AO$4=""),"",IFERROR(COUNTIFS('Planning_zones'!$B$5:$B$154,$A81,'Planning_zones'!$K$5:$K$154,"&lt;&gt;Annulé",'Planning_zones'!$G$5:$G$154,"&lt;="&amp;AO$4+6,'Planning_zones'!$H$5:$H$154,"&gt;="&amp;AO$4),0))</f>
        <v/>
      </c>
      <c r="AP81" s="13">
        <f>IF(OR($A81="",AP$4=""),"",IFERROR(COUNTIFS('Planning_zones'!$B$5:$B$154,$A81,'Planning_zones'!$K$5:$K$154,"&lt;&gt;Annulé",'Planning_zones'!$G$5:$G$154,"&lt;="&amp;AP$4+6,'Planning_zones'!$H$5:$H$154,"&gt;="&amp;AP$4),0))</f>
        <v/>
      </c>
      <c r="AQ81" s="13">
        <f>IF(OR($A81="",AQ$4=""),"",IFERROR(COUNTIFS('Planning_zones'!$B$5:$B$154,$A81,'Planning_zones'!$K$5:$K$154,"&lt;&gt;Annulé",'Planning_zones'!$G$5:$G$154,"&lt;="&amp;AQ$4+6,'Planning_zones'!$H$5:$H$154,"&gt;="&amp;AQ$4),0))</f>
        <v/>
      </c>
      <c r="AR81" s="13">
        <f>IF(OR($A81="",AR$4=""),"",IFERROR(COUNTIFS('Planning_zones'!$B$5:$B$154,$A81,'Planning_zones'!$K$5:$K$154,"&lt;&gt;Annulé",'Planning_zones'!$G$5:$G$154,"&lt;="&amp;AR$4+6,'Planning_zones'!$H$5:$H$154,"&gt;="&amp;AR$4),0))</f>
        <v/>
      </c>
      <c r="AS81" s="13">
        <f>IF(OR($A81="",AS$4=""),"",IFERROR(COUNTIFS('Planning_zones'!$B$5:$B$154,$A81,'Planning_zones'!$K$5:$K$154,"&lt;&gt;Annulé",'Planning_zones'!$G$5:$G$154,"&lt;="&amp;AS$4+6,'Planning_zones'!$H$5:$H$154,"&gt;="&amp;AS$4),0))</f>
        <v/>
      </c>
      <c r="AT81" s="13">
        <f>IF(OR($A81="",AT$4=""),"",IFERROR(COUNTIFS('Planning_zones'!$B$5:$B$154,$A81,'Planning_zones'!$K$5:$K$154,"&lt;&gt;Annulé",'Planning_zones'!$G$5:$G$154,"&lt;="&amp;AT$4+6,'Planning_zones'!$H$5:$H$154,"&gt;="&amp;AT$4),0))</f>
        <v/>
      </c>
      <c r="AU81" s="13">
        <f>IF(OR($A81="",AU$4=""),"",IFERROR(COUNTIFS('Planning_zones'!$B$5:$B$154,$A81,'Planning_zones'!$K$5:$K$154,"&lt;&gt;Annulé",'Planning_zones'!$G$5:$G$154,"&lt;="&amp;AU$4+6,'Planning_zones'!$H$5:$H$154,"&gt;="&amp;AU$4),0))</f>
        <v/>
      </c>
      <c r="AV81" s="13">
        <f>IF(OR($A81="",AV$4=""),"",IFERROR(COUNTIFS('Planning_zones'!$B$5:$B$154,$A81,'Planning_zones'!$K$5:$K$154,"&lt;&gt;Annulé",'Planning_zones'!$G$5:$G$154,"&lt;="&amp;AV$4+6,'Planning_zones'!$H$5:$H$154,"&gt;="&amp;AV$4),0))</f>
        <v/>
      </c>
      <c r="AW81" s="13">
        <f>IF(OR($A81="",AW$4=""),"",IFERROR(COUNTIFS('Planning_zones'!$B$5:$B$154,$A81,'Planning_zones'!$K$5:$K$154,"&lt;&gt;Annulé",'Planning_zones'!$G$5:$G$154,"&lt;="&amp;AW$4+6,'Planning_zones'!$H$5:$H$154,"&gt;="&amp;AW$4),0))</f>
        <v/>
      </c>
      <c r="AX81" s="13">
        <f>IF(OR($A81="",AX$4=""),"",IFERROR(COUNTIFS('Planning_zones'!$B$5:$B$154,$A81,'Planning_zones'!$K$5:$K$154,"&lt;&gt;Annulé",'Planning_zones'!$G$5:$G$154,"&lt;="&amp;AX$4+6,'Planning_zones'!$H$5:$H$154,"&gt;="&amp;AX$4),0))</f>
        <v/>
      </c>
      <c r="AY81" s="13">
        <f>IF(OR($A81="",AY$4=""),"",IFERROR(COUNTIFS('Planning_zones'!$B$5:$B$154,$A81,'Planning_zones'!$K$5:$K$154,"&lt;&gt;Annulé",'Planning_zones'!$G$5:$G$154,"&lt;="&amp;AY$4+6,'Planning_zones'!$H$5:$H$154,"&gt;="&amp;AY$4),0))</f>
        <v/>
      </c>
      <c r="AZ81" s="13">
        <f>IF(OR($A81="",AZ$4=""),"",IFERROR(COUNTIFS('Planning_zones'!$B$5:$B$154,$A81,'Planning_zones'!$K$5:$K$154,"&lt;&gt;Annulé",'Planning_zones'!$G$5:$G$154,"&lt;="&amp;AZ$4+6,'Planning_zones'!$H$5:$H$154,"&gt;="&amp;AZ$4),0))</f>
        <v/>
      </c>
      <c r="BA81" s="13">
        <f>IF(OR($A81="",BA$4=""),"",IFERROR(COUNTIFS('Planning_zones'!$B$5:$B$154,$A81,'Planning_zones'!$K$5:$K$154,"&lt;&gt;Annulé",'Planning_zones'!$G$5:$G$154,"&lt;="&amp;BA$4+6,'Planning_zones'!$H$5:$H$154,"&gt;="&amp;BA$4),0))</f>
        <v/>
      </c>
    </row>
    <row r="82" ht="21" customHeight="1">
      <c r="A82" s="28">
        <f>IFERROR(INDEX('Paramètres'!$A$8:$A$107,MATCH(SMALL('Paramètres'!$C$8:$C$107,78),'Paramètres'!$C$8:$C$107,0)),"")</f>
        <v/>
      </c>
      <c r="B82" s="13">
        <f>IF(OR($A82="",B$4=""),"",IFERROR(COUNTIFS('Planning_zones'!$B$5:$B$154,$A82,'Planning_zones'!$K$5:$K$154,"&lt;&gt;Annulé",'Planning_zones'!$G$5:$G$154,"&lt;="&amp;B$4+6,'Planning_zones'!$H$5:$H$154,"&gt;="&amp;B$4),0))</f>
        <v/>
      </c>
      <c r="C82" s="13">
        <f>IF(OR($A82="",C$4=""),"",IFERROR(COUNTIFS('Planning_zones'!$B$5:$B$154,$A82,'Planning_zones'!$K$5:$K$154,"&lt;&gt;Annulé",'Planning_zones'!$G$5:$G$154,"&lt;="&amp;C$4+6,'Planning_zones'!$H$5:$H$154,"&gt;="&amp;C$4),0))</f>
        <v/>
      </c>
      <c r="D82" s="13">
        <f>IF(OR($A82="",D$4=""),"",IFERROR(COUNTIFS('Planning_zones'!$B$5:$B$154,$A82,'Planning_zones'!$K$5:$K$154,"&lt;&gt;Annulé",'Planning_zones'!$G$5:$G$154,"&lt;="&amp;D$4+6,'Planning_zones'!$H$5:$H$154,"&gt;="&amp;D$4),0))</f>
        <v/>
      </c>
      <c r="E82" s="13">
        <f>IF(OR($A82="",E$4=""),"",IFERROR(COUNTIFS('Planning_zones'!$B$5:$B$154,$A82,'Planning_zones'!$K$5:$K$154,"&lt;&gt;Annulé",'Planning_zones'!$G$5:$G$154,"&lt;="&amp;E$4+6,'Planning_zones'!$H$5:$H$154,"&gt;="&amp;E$4),0))</f>
        <v/>
      </c>
      <c r="F82" s="13">
        <f>IF(OR($A82="",F$4=""),"",IFERROR(COUNTIFS('Planning_zones'!$B$5:$B$154,$A82,'Planning_zones'!$K$5:$K$154,"&lt;&gt;Annulé",'Planning_zones'!$G$5:$G$154,"&lt;="&amp;F$4+6,'Planning_zones'!$H$5:$H$154,"&gt;="&amp;F$4),0))</f>
        <v/>
      </c>
      <c r="G82" s="13">
        <f>IF(OR($A82="",G$4=""),"",IFERROR(COUNTIFS('Planning_zones'!$B$5:$B$154,$A82,'Planning_zones'!$K$5:$K$154,"&lt;&gt;Annulé",'Planning_zones'!$G$5:$G$154,"&lt;="&amp;G$4+6,'Planning_zones'!$H$5:$H$154,"&gt;="&amp;G$4),0))</f>
        <v/>
      </c>
      <c r="H82" s="13">
        <f>IF(OR($A82="",H$4=""),"",IFERROR(COUNTIFS('Planning_zones'!$B$5:$B$154,$A82,'Planning_zones'!$K$5:$K$154,"&lt;&gt;Annulé",'Planning_zones'!$G$5:$G$154,"&lt;="&amp;H$4+6,'Planning_zones'!$H$5:$H$154,"&gt;="&amp;H$4),0))</f>
        <v/>
      </c>
      <c r="I82" s="13">
        <f>IF(OR($A82="",I$4=""),"",IFERROR(COUNTIFS('Planning_zones'!$B$5:$B$154,$A82,'Planning_zones'!$K$5:$K$154,"&lt;&gt;Annulé",'Planning_zones'!$G$5:$G$154,"&lt;="&amp;I$4+6,'Planning_zones'!$H$5:$H$154,"&gt;="&amp;I$4),0))</f>
        <v/>
      </c>
      <c r="J82" s="13">
        <f>IF(OR($A82="",J$4=""),"",IFERROR(COUNTIFS('Planning_zones'!$B$5:$B$154,$A82,'Planning_zones'!$K$5:$K$154,"&lt;&gt;Annulé",'Planning_zones'!$G$5:$G$154,"&lt;="&amp;J$4+6,'Planning_zones'!$H$5:$H$154,"&gt;="&amp;J$4),0))</f>
        <v/>
      </c>
      <c r="K82" s="13">
        <f>IF(OR($A82="",K$4=""),"",IFERROR(COUNTIFS('Planning_zones'!$B$5:$B$154,$A82,'Planning_zones'!$K$5:$K$154,"&lt;&gt;Annulé",'Planning_zones'!$G$5:$G$154,"&lt;="&amp;K$4+6,'Planning_zones'!$H$5:$H$154,"&gt;="&amp;K$4),0))</f>
        <v/>
      </c>
      <c r="L82" s="13">
        <f>IF(OR($A82="",L$4=""),"",IFERROR(COUNTIFS('Planning_zones'!$B$5:$B$154,$A82,'Planning_zones'!$K$5:$K$154,"&lt;&gt;Annulé",'Planning_zones'!$G$5:$G$154,"&lt;="&amp;L$4+6,'Planning_zones'!$H$5:$H$154,"&gt;="&amp;L$4),0))</f>
        <v/>
      </c>
      <c r="M82" s="13">
        <f>IF(OR($A82="",M$4=""),"",IFERROR(COUNTIFS('Planning_zones'!$B$5:$B$154,$A82,'Planning_zones'!$K$5:$K$154,"&lt;&gt;Annulé",'Planning_zones'!$G$5:$G$154,"&lt;="&amp;M$4+6,'Planning_zones'!$H$5:$H$154,"&gt;="&amp;M$4),0))</f>
        <v/>
      </c>
      <c r="N82" s="13">
        <f>IF(OR($A82="",N$4=""),"",IFERROR(COUNTIFS('Planning_zones'!$B$5:$B$154,$A82,'Planning_zones'!$K$5:$K$154,"&lt;&gt;Annulé",'Planning_zones'!$G$5:$G$154,"&lt;="&amp;N$4+6,'Planning_zones'!$H$5:$H$154,"&gt;="&amp;N$4),0))</f>
        <v/>
      </c>
      <c r="O82" s="13">
        <f>IF(OR($A82="",O$4=""),"",IFERROR(COUNTIFS('Planning_zones'!$B$5:$B$154,$A82,'Planning_zones'!$K$5:$K$154,"&lt;&gt;Annulé",'Planning_zones'!$G$5:$G$154,"&lt;="&amp;O$4+6,'Planning_zones'!$H$5:$H$154,"&gt;="&amp;O$4),0))</f>
        <v/>
      </c>
      <c r="P82" s="13">
        <f>IF(OR($A82="",P$4=""),"",IFERROR(COUNTIFS('Planning_zones'!$B$5:$B$154,$A82,'Planning_zones'!$K$5:$K$154,"&lt;&gt;Annulé",'Planning_zones'!$G$5:$G$154,"&lt;="&amp;P$4+6,'Planning_zones'!$H$5:$H$154,"&gt;="&amp;P$4),0))</f>
        <v/>
      </c>
      <c r="Q82" s="13">
        <f>IF(OR($A82="",Q$4=""),"",IFERROR(COUNTIFS('Planning_zones'!$B$5:$B$154,$A82,'Planning_zones'!$K$5:$K$154,"&lt;&gt;Annulé",'Planning_zones'!$G$5:$G$154,"&lt;="&amp;Q$4+6,'Planning_zones'!$H$5:$H$154,"&gt;="&amp;Q$4),0))</f>
        <v/>
      </c>
      <c r="R82" s="13">
        <f>IF(OR($A82="",R$4=""),"",IFERROR(COUNTIFS('Planning_zones'!$B$5:$B$154,$A82,'Planning_zones'!$K$5:$K$154,"&lt;&gt;Annulé",'Planning_zones'!$G$5:$G$154,"&lt;="&amp;R$4+6,'Planning_zones'!$H$5:$H$154,"&gt;="&amp;R$4),0))</f>
        <v/>
      </c>
      <c r="S82" s="13">
        <f>IF(OR($A82="",S$4=""),"",IFERROR(COUNTIFS('Planning_zones'!$B$5:$B$154,$A82,'Planning_zones'!$K$5:$K$154,"&lt;&gt;Annulé",'Planning_zones'!$G$5:$G$154,"&lt;="&amp;S$4+6,'Planning_zones'!$H$5:$H$154,"&gt;="&amp;S$4),0))</f>
        <v/>
      </c>
      <c r="T82" s="13">
        <f>IF(OR($A82="",T$4=""),"",IFERROR(COUNTIFS('Planning_zones'!$B$5:$B$154,$A82,'Planning_zones'!$K$5:$K$154,"&lt;&gt;Annulé",'Planning_zones'!$G$5:$G$154,"&lt;="&amp;T$4+6,'Planning_zones'!$H$5:$H$154,"&gt;="&amp;T$4),0))</f>
        <v/>
      </c>
      <c r="U82" s="13">
        <f>IF(OR($A82="",U$4=""),"",IFERROR(COUNTIFS('Planning_zones'!$B$5:$B$154,$A82,'Planning_zones'!$K$5:$K$154,"&lt;&gt;Annulé",'Planning_zones'!$G$5:$G$154,"&lt;="&amp;U$4+6,'Planning_zones'!$H$5:$H$154,"&gt;="&amp;U$4),0))</f>
        <v/>
      </c>
      <c r="V82" s="13">
        <f>IF(OR($A82="",V$4=""),"",IFERROR(COUNTIFS('Planning_zones'!$B$5:$B$154,$A82,'Planning_zones'!$K$5:$K$154,"&lt;&gt;Annulé",'Planning_zones'!$G$5:$G$154,"&lt;="&amp;V$4+6,'Planning_zones'!$H$5:$H$154,"&gt;="&amp;V$4),0))</f>
        <v/>
      </c>
      <c r="W82" s="13">
        <f>IF(OR($A82="",W$4=""),"",IFERROR(COUNTIFS('Planning_zones'!$B$5:$B$154,$A82,'Planning_zones'!$K$5:$K$154,"&lt;&gt;Annulé",'Planning_zones'!$G$5:$G$154,"&lt;="&amp;W$4+6,'Planning_zones'!$H$5:$H$154,"&gt;="&amp;W$4),0))</f>
        <v/>
      </c>
      <c r="X82" s="13">
        <f>IF(OR($A82="",X$4=""),"",IFERROR(COUNTIFS('Planning_zones'!$B$5:$B$154,$A82,'Planning_zones'!$K$5:$K$154,"&lt;&gt;Annulé",'Planning_zones'!$G$5:$G$154,"&lt;="&amp;X$4+6,'Planning_zones'!$H$5:$H$154,"&gt;="&amp;X$4),0))</f>
        <v/>
      </c>
      <c r="Y82" s="13">
        <f>IF(OR($A82="",Y$4=""),"",IFERROR(COUNTIFS('Planning_zones'!$B$5:$B$154,$A82,'Planning_zones'!$K$5:$K$154,"&lt;&gt;Annulé",'Planning_zones'!$G$5:$G$154,"&lt;="&amp;Y$4+6,'Planning_zones'!$H$5:$H$154,"&gt;="&amp;Y$4),0))</f>
        <v/>
      </c>
      <c r="Z82" s="13">
        <f>IF(OR($A82="",Z$4=""),"",IFERROR(COUNTIFS('Planning_zones'!$B$5:$B$154,$A82,'Planning_zones'!$K$5:$K$154,"&lt;&gt;Annulé",'Planning_zones'!$G$5:$G$154,"&lt;="&amp;Z$4+6,'Planning_zones'!$H$5:$H$154,"&gt;="&amp;Z$4),0))</f>
        <v/>
      </c>
      <c r="AA82" s="13">
        <f>IF(OR($A82="",AA$4=""),"",IFERROR(COUNTIFS('Planning_zones'!$B$5:$B$154,$A82,'Planning_zones'!$K$5:$K$154,"&lt;&gt;Annulé",'Planning_zones'!$G$5:$G$154,"&lt;="&amp;AA$4+6,'Planning_zones'!$H$5:$H$154,"&gt;="&amp;AA$4),0))</f>
        <v/>
      </c>
      <c r="AB82" s="13">
        <f>IF(OR($A82="",AB$4=""),"",IFERROR(COUNTIFS('Planning_zones'!$B$5:$B$154,$A82,'Planning_zones'!$K$5:$K$154,"&lt;&gt;Annulé",'Planning_zones'!$G$5:$G$154,"&lt;="&amp;AB$4+6,'Planning_zones'!$H$5:$H$154,"&gt;="&amp;AB$4),0))</f>
        <v/>
      </c>
      <c r="AC82" s="13">
        <f>IF(OR($A82="",AC$4=""),"",IFERROR(COUNTIFS('Planning_zones'!$B$5:$B$154,$A82,'Planning_zones'!$K$5:$K$154,"&lt;&gt;Annulé",'Planning_zones'!$G$5:$G$154,"&lt;="&amp;AC$4+6,'Planning_zones'!$H$5:$H$154,"&gt;="&amp;AC$4),0))</f>
        <v/>
      </c>
      <c r="AD82" s="13">
        <f>IF(OR($A82="",AD$4=""),"",IFERROR(COUNTIFS('Planning_zones'!$B$5:$B$154,$A82,'Planning_zones'!$K$5:$K$154,"&lt;&gt;Annulé",'Planning_zones'!$G$5:$G$154,"&lt;="&amp;AD$4+6,'Planning_zones'!$H$5:$H$154,"&gt;="&amp;AD$4),0))</f>
        <v/>
      </c>
      <c r="AE82" s="13">
        <f>IF(OR($A82="",AE$4=""),"",IFERROR(COUNTIFS('Planning_zones'!$B$5:$B$154,$A82,'Planning_zones'!$K$5:$K$154,"&lt;&gt;Annulé",'Planning_zones'!$G$5:$G$154,"&lt;="&amp;AE$4+6,'Planning_zones'!$H$5:$H$154,"&gt;="&amp;AE$4),0))</f>
        <v/>
      </c>
      <c r="AF82" s="13">
        <f>IF(OR($A82="",AF$4=""),"",IFERROR(COUNTIFS('Planning_zones'!$B$5:$B$154,$A82,'Planning_zones'!$K$5:$K$154,"&lt;&gt;Annulé",'Planning_zones'!$G$5:$G$154,"&lt;="&amp;AF$4+6,'Planning_zones'!$H$5:$H$154,"&gt;="&amp;AF$4),0))</f>
        <v/>
      </c>
      <c r="AG82" s="13">
        <f>IF(OR($A82="",AG$4=""),"",IFERROR(COUNTIFS('Planning_zones'!$B$5:$B$154,$A82,'Planning_zones'!$K$5:$K$154,"&lt;&gt;Annulé",'Planning_zones'!$G$5:$G$154,"&lt;="&amp;AG$4+6,'Planning_zones'!$H$5:$H$154,"&gt;="&amp;AG$4),0))</f>
        <v/>
      </c>
      <c r="AH82" s="13">
        <f>IF(OR($A82="",AH$4=""),"",IFERROR(COUNTIFS('Planning_zones'!$B$5:$B$154,$A82,'Planning_zones'!$K$5:$K$154,"&lt;&gt;Annulé",'Planning_zones'!$G$5:$G$154,"&lt;="&amp;AH$4+6,'Planning_zones'!$H$5:$H$154,"&gt;="&amp;AH$4),0))</f>
        <v/>
      </c>
      <c r="AI82" s="13">
        <f>IF(OR($A82="",AI$4=""),"",IFERROR(COUNTIFS('Planning_zones'!$B$5:$B$154,$A82,'Planning_zones'!$K$5:$K$154,"&lt;&gt;Annulé",'Planning_zones'!$G$5:$G$154,"&lt;="&amp;AI$4+6,'Planning_zones'!$H$5:$H$154,"&gt;="&amp;AI$4),0))</f>
        <v/>
      </c>
      <c r="AJ82" s="13">
        <f>IF(OR($A82="",AJ$4=""),"",IFERROR(COUNTIFS('Planning_zones'!$B$5:$B$154,$A82,'Planning_zones'!$K$5:$K$154,"&lt;&gt;Annulé",'Planning_zones'!$G$5:$G$154,"&lt;="&amp;AJ$4+6,'Planning_zones'!$H$5:$H$154,"&gt;="&amp;AJ$4),0))</f>
        <v/>
      </c>
      <c r="AK82" s="13">
        <f>IF(OR($A82="",AK$4=""),"",IFERROR(COUNTIFS('Planning_zones'!$B$5:$B$154,$A82,'Planning_zones'!$K$5:$K$154,"&lt;&gt;Annulé",'Planning_zones'!$G$5:$G$154,"&lt;="&amp;AK$4+6,'Planning_zones'!$H$5:$H$154,"&gt;="&amp;AK$4),0))</f>
        <v/>
      </c>
      <c r="AL82" s="13">
        <f>IF(OR($A82="",AL$4=""),"",IFERROR(COUNTIFS('Planning_zones'!$B$5:$B$154,$A82,'Planning_zones'!$K$5:$K$154,"&lt;&gt;Annulé",'Planning_zones'!$G$5:$G$154,"&lt;="&amp;AL$4+6,'Planning_zones'!$H$5:$H$154,"&gt;="&amp;AL$4),0))</f>
        <v/>
      </c>
      <c r="AM82" s="13">
        <f>IF(OR($A82="",AM$4=""),"",IFERROR(COUNTIFS('Planning_zones'!$B$5:$B$154,$A82,'Planning_zones'!$K$5:$K$154,"&lt;&gt;Annulé",'Planning_zones'!$G$5:$G$154,"&lt;="&amp;AM$4+6,'Planning_zones'!$H$5:$H$154,"&gt;="&amp;AM$4),0))</f>
        <v/>
      </c>
      <c r="AN82" s="13">
        <f>IF(OR($A82="",AN$4=""),"",IFERROR(COUNTIFS('Planning_zones'!$B$5:$B$154,$A82,'Planning_zones'!$K$5:$K$154,"&lt;&gt;Annulé",'Planning_zones'!$G$5:$G$154,"&lt;="&amp;AN$4+6,'Planning_zones'!$H$5:$H$154,"&gt;="&amp;AN$4),0))</f>
        <v/>
      </c>
      <c r="AO82" s="13">
        <f>IF(OR($A82="",AO$4=""),"",IFERROR(COUNTIFS('Planning_zones'!$B$5:$B$154,$A82,'Planning_zones'!$K$5:$K$154,"&lt;&gt;Annulé",'Planning_zones'!$G$5:$G$154,"&lt;="&amp;AO$4+6,'Planning_zones'!$H$5:$H$154,"&gt;="&amp;AO$4),0))</f>
        <v/>
      </c>
      <c r="AP82" s="13">
        <f>IF(OR($A82="",AP$4=""),"",IFERROR(COUNTIFS('Planning_zones'!$B$5:$B$154,$A82,'Planning_zones'!$K$5:$K$154,"&lt;&gt;Annulé",'Planning_zones'!$G$5:$G$154,"&lt;="&amp;AP$4+6,'Planning_zones'!$H$5:$H$154,"&gt;="&amp;AP$4),0))</f>
        <v/>
      </c>
      <c r="AQ82" s="13">
        <f>IF(OR($A82="",AQ$4=""),"",IFERROR(COUNTIFS('Planning_zones'!$B$5:$B$154,$A82,'Planning_zones'!$K$5:$K$154,"&lt;&gt;Annulé",'Planning_zones'!$G$5:$G$154,"&lt;="&amp;AQ$4+6,'Planning_zones'!$H$5:$H$154,"&gt;="&amp;AQ$4),0))</f>
        <v/>
      </c>
      <c r="AR82" s="13">
        <f>IF(OR($A82="",AR$4=""),"",IFERROR(COUNTIFS('Planning_zones'!$B$5:$B$154,$A82,'Planning_zones'!$K$5:$K$154,"&lt;&gt;Annulé",'Planning_zones'!$G$5:$G$154,"&lt;="&amp;AR$4+6,'Planning_zones'!$H$5:$H$154,"&gt;="&amp;AR$4),0))</f>
        <v/>
      </c>
      <c r="AS82" s="13">
        <f>IF(OR($A82="",AS$4=""),"",IFERROR(COUNTIFS('Planning_zones'!$B$5:$B$154,$A82,'Planning_zones'!$K$5:$K$154,"&lt;&gt;Annulé",'Planning_zones'!$G$5:$G$154,"&lt;="&amp;AS$4+6,'Planning_zones'!$H$5:$H$154,"&gt;="&amp;AS$4),0))</f>
        <v/>
      </c>
      <c r="AT82" s="13">
        <f>IF(OR($A82="",AT$4=""),"",IFERROR(COUNTIFS('Planning_zones'!$B$5:$B$154,$A82,'Planning_zones'!$K$5:$K$154,"&lt;&gt;Annulé",'Planning_zones'!$G$5:$G$154,"&lt;="&amp;AT$4+6,'Planning_zones'!$H$5:$H$154,"&gt;="&amp;AT$4),0))</f>
        <v/>
      </c>
      <c r="AU82" s="13">
        <f>IF(OR($A82="",AU$4=""),"",IFERROR(COUNTIFS('Planning_zones'!$B$5:$B$154,$A82,'Planning_zones'!$K$5:$K$154,"&lt;&gt;Annulé",'Planning_zones'!$G$5:$G$154,"&lt;="&amp;AU$4+6,'Planning_zones'!$H$5:$H$154,"&gt;="&amp;AU$4),0))</f>
        <v/>
      </c>
      <c r="AV82" s="13">
        <f>IF(OR($A82="",AV$4=""),"",IFERROR(COUNTIFS('Planning_zones'!$B$5:$B$154,$A82,'Planning_zones'!$K$5:$K$154,"&lt;&gt;Annulé",'Planning_zones'!$G$5:$G$154,"&lt;="&amp;AV$4+6,'Planning_zones'!$H$5:$H$154,"&gt;="&amp;AV$4),0))</f>
        <v/>
      </c>
      <c r="AW82" s="13">
        <f>IF(OR($A82="",AW$4=""),"",IFERROR(COUNTIFS('Planning_zones'!$B$5:$B$154,$A82,'Planning_zones'!$K$5:$K$154,"&lt;&gt;Annulé",'Planning_zones'!$G$5:$G$154,"&lt;="&amp;AW$4+6,'Planning_zones'!$H$5:$H$154,"&gt;="&amp;AW$4),0))</f>
        <v/>
      </c>
      <c r="AX82" s="13">
        <f>IF(OR($A82="",AX$4=""),"",IFERROR(COUNTIFS('Planning_zones'!$B$5:$B$154,$A82,'Planning_zones'!$K$5:$K$154,"&lt;&gt;Annulé",'Planning_zones'!$G$5:$G$154,"&lt;="&amp;AX$4+6,'Planning_zones'!$H$5:$H$154,"&gt;="&amp;AX$4),0))</f>
        <v/>
      </c>
      <c r="AY82" s="13">
        <f>IF(OR($A82="",AY$4=""),"",IFERROR(COUNTIFS('Planning_zones'!$B$5:$B$154,$A82,'Planning_zones'!$K$5:$K$154,"&lt;&gt;Annulé",'Planning_zones'!$G$5:$G$154,"&lt;="&amp;AY$4+6,'Planning_zones'!$H$5:$H$154,"&gt;="&amp;AY$4),0))</f>
        <v/>
      </c>
      <c r="AZ82" s="13">
        <f>IF(OR($A82="",AZ$4=""),"",IFERROR(COUNTIFS('Planning_zones'!$B$5:$B$154,$A82,'Planning_zones'!$K$5:$K$154,"&lt;&gt;Annulé",'Planning_zones'!$G$5:$G$154,"&lt;="&amp;AZ$4+6,'Planning_zones'!$H$5:$H$154,"&gt;="&amp;AZ$4),0))</f>
        <v/>
      </c>
      <c r="BA82" s="13">
        <f>IF(OR($A82="",BA$4=""),"",IFERROR(COUNTIFS('Planning_zones'!$B$5:$B$154,$A82,'Planning_zones'!$K$5:$K$154,"&lt;&gt;Annulé",'Planning_zones'!$G$5:$G$154,"&lt;="&amp;BA$4+6,'Planning_zones'!$H$5:$H$154,"&gt;="&amp;BA$4),0))</f>
        <v/>
      </c>
    </row>
    <row r="83" ht="21" customHeight="1">
      <c r="A83" s="27">
        <f>IFERROR(INDEX('Paramètres'!$A$8:$A$107,MATCH(SMALL('Paramètres'!$C$8:$C$107,79),'Paramètres'!$C$8:$C$107,0)),"")</f>
        <v/>
      </c>
      <c r="B83" s="13">
        <f>IF(OR($A83="",B$4=""),"",IFERROR(COUNTIFS('Planning_zones'!$B$5:$B$154,$A83,'Planning_zones'!$K$5:$K$154,"&lt;&gt;Annulé",'Planning_zones'!$G$5:$G$154,"&lt;="&amp;B$4+6,'Planning_zones'!$H$5:$H$154,"&gt;="&amp;B$4),0))</f>
        <v/>
      </c>
      <c r="C83" s="13">
        <f>IF(OR($A83="",C$4=""),"",IFERROR(COUNTIFS('Planning_zones'!$B$5:$B$154,$A83,'Planning_zones'!$K$5:$K$154,"&lt;&gt;Annulé",'Planning_zones'!$G$5:$G$154,"&lt;="&amp;C$4+6,'Planning_zones'!$H$5:$H$154,"&gt;="&amp;C$4),0))</f>
        <v/>
      </c>
      <c r="D83" s="13">
        <f>IF(OR($A83="",D$4=""),"",IFERROR(COUNTIFS('Planning_zones'!$B$5:$B$154,$A83,'Planning_zones'!$K$5:$K$154,"&lt;&gt;Annulé",'Planning_zones'!$G$5:$G$154,"&lt;="&amp;D$4+6,'Planning_zones'!$H$5:$H$154,"&gt;="&amp;D$4),0))</f>
        <v/>
      </c>
      <c r="E83" s="13">
        <f>IF(OR($A83="",E$4=""),"",IFERROR(COUNTIFS('Planning_zones'!$B$5:$B$154,$A83,'Planning_zones'!$K$5:$K$154,"&lt;&gt;Annulé",'Planning_zones'!$G$5:$G$154,"&lt;="&amp;E$4+6,'Planning_zones'!$H$5:$H$154,"&gt;="&amp;E$4),0))</f>
        <v/>
      </c>
      <c r="F83" s="13">
        <f>IF(OR($A83="",F$4=""),"",IFERROR(COUNTIFS('Planning_zones'!$B$5:$B$154,$A83,'Planning_zones'!$K$5:$K$154,"&lt;&gt;Annulé",'Planning_zones'!$G$5:$G$154,"&lt;="&amp;F$4+6,'Planning_zones'!$H$5:$H$154,"&gt;="&amp;F$4),0))</f>
        <v/>
      </c>
      <c r="G83" s="13">
        <f>IF(OR($A83="",G$4=""),"",IFERROR(COUNTIFS('Planning_zones'!$B$5:$B$154,$A83,'Planning_zones'!$K$5:$K$154,"&lt;&gt;Annulé",'Planning_zones'!$G$5:$G$154,"&lt;="&amp;G$4+6,'Planning_zones'!$H$5:$H$154,"&gt;="&amp;G$4),0))</f>
        <v/>
      </c>
      <c r="H83" s="13">
        <f>IF(OR($A83="",H$4=""),"",IFERROR(COUNTIFS('Planning_zones'!$B$5:$B$154,$A83,'Planning_zones'!$K$5:$K$154,"&lt;&gt;Annulé",'Planning_zones'!$G$5:$G$154,"&lt;="&amp;H$4+6,'Planning_zones'!$H$5:$H$154,"&gt;="&amp;H$4),0))</f>
        <v/>
      </c>
      <c r="I83" s="13">
        <f>IF(OR($A83="",I$4=""),"",IFERROR(COUNTIFS('Planning_zones'!$B$5:$B$154,$A83,'Planning_zones'!$K$5:$K$154,"&lt;&gt;Annulé",'Planning_zones'!$G$5:$G$154,"&lt;="&amp;I$4+6,'Planning_zones'!$H$5:$H$154,"&gt;="&amp;I$4),0))</f>
        <v/>
      </c>
      <c r="J83" s="13">
        <f>IF(OR($A83="",J$4=""),"",IFERROR(COUNTIFS('Planning_zones'!$B$5:$B$154,$A83,'Planning_zones'!$K$5:$K$154,"&lt;&gt;Annulé",'Planning_zones'!$G$5:$G$154,"&lt;="&amp;J$4+6,'Planning_zones'!$H$5:$H$154,"&gt;="&amp;J$4),0))</f>
        <v/>
      </c>
      <c r="K83" s="13">
        <f>IF(OR($A83="",K$4=""),"",IFERROR(COUNTIFS('Planning_zones'!$B$5:$B$154,$A83,'Planning_zones'!$K$5:$K$154,"&lt;&gt;Annulé",'Planning_zones'!$G$5:$G$154,"&lt;="&amp;K$4+6,'Planning_zones'!$H$5:$H$154,"&gt;="&amp;K$4),0))</f>
        <v/>
      </c>
      <c r="L83" s="13">
        <f>IF(OR($A83="",L$4=""),"",IFERROR(COUNTIFS('Planning_zones'!$B$5:$B$154,$A83,'Planning_zones'!$K$5:$K$154,"&lt;&gt;Annulé",'Planning_zones'!$G$5:$G$154,"&lt;="&amp;L$4+6,'Planning_zones'!$H$5:$H$154,"&gt;="&amp;L$4),0))</f>
        <v/>
      </c>
      <c r="M83" s="13">
        <f>IF(OR($A83="",M$4=""),"",IFERROR(COUNTIFS('Planning_zones'!$B$5:$B$154,$A83,'Planning_zones'!$K$5:$K$154,"&lt;&gt;Annulé",'Planning_zones'!$G$5:$G$154,"&lt;="&amp;M$4+6,'Planning_zones'!$H$5:$H$154,"&gt;="&amp;M$4),0))</f>
        <v/>
      </c>
      <c r="N83" s="13">
        <f>IF(OR($A83="",N$4=""),"",IFERROR(COUNTIFS('Planning_zones'!$B$5:$B$154,$A83,'Planning_zones'!$K$5:$K$154,"&lt;&gt;Annulé",'Planning_zones'!$G$5:$G$154,"&lt;="&amp;N$4+6,'Planning_zones'!$H$5:$H$154,"&gt;="&amp;N$4),0))</f>
        <v/>
      </c>
      <c r="O83" s="13">
        <f>IF(OR($A83="",O$4=""),"",IFERROR(COUNTIFS('Planning_zones'!$B$5:$B$154,$A83,'Planning_zones'!$K$5:$K$154,"&lt;&gt;Annulé",'Planning_zones'!$G$5:$G$154,"&lt;="&amp;O$4+6,'Planning_zones'!$H$5:$H$154,"&gt;="&amp;O$4),0))</f>
        <v/>
      </c>
      <c r="P83" s="13">
        <f>IF(OR($A83="",P$4=""),"",IFERROR(COUNTIFS('Planning_zones'!$B$5:$B$154,$A83,'Planning_zones'!$K$5:$K$154,"&lt;&gt;Annulé",'Planning_zones'!$G$5:$G$154,"&lt;="&amp;P$4+6,'Planning_zones'!$H$5:$H$154,"&gt;="&amp;P$4),0))</f>
        <v/>
      </c>
      <c r="Q83" s="13">
        <f>IF(OR($A83="",Q$4=""),"",IFERROR(COUNTIFS('Planning_zones'!$B$5:$B$154,$A83,'Planning_zones'!$K$5:$K$154,"&lt;&gt;Annulé",'Planning_zones'!$G$5:$G$154,"&lt;="&amp;Q$4+6,'Planning_zones'!$H$5:$H$154,"&gt;="&amp;Q$4),0))</f>
        <v/>
      </c>
      <c r="R83" s="13">
        <f>IF(OR($A83="",R$4=""),"",IFERROR(COUNTIFS('Planning_zones'!$B$5:$B$154,$A83,'Planning_zones'!$K$5:$K$154,"&lt;&gt;Annulé",'Planning_zones'!$G$5:$G$154,"&lt;="&amp;R$4+6,'Planning_zones'!$H$5:$H$154,"&gt;="&amp;R$4),0))</f>
        <v/>
      </c>
      <c r="S83" s="13">
        <f>IF(OR($A83="",S$4=""),"",IFERROR(COUNTIFS('Planning_zones'!$B$5:$B$154,$A83,'Planning_zones'!$K$5:$K$154,"&lt;&gt;Annulé",'Planning_zones'!$G$5:$G$154,"&lt;="&amp;S$4+6,'Planning_zones'!$H$5:$H$154,"&gt;="&amp;S$4),0))</f>
        <v/>
      </c>
      <c r="T83" s="13">
        <f>IF(OR($A83="",T$4=""),"",IFERROR(COUNTIFS('Planning_zones'!$B$5:$B$154,$A83,'Planning_zones'!$K$5:$K$154,"&lt;&gt;Annulé",'Planning_zones'!$G$5:$G$154,"&lt;="&amp;T$4+6,'Planning_zones'!$H$5:$H$154,"&gt;="&amp;T$4),0))</f>
        <v/>
      </c>
      <c r="U83" s="13">
        <f>IF(OR($A83="",U$4=""),"",IFERROR(COUNTIFS('Planning_zones'!$B$5:$B$154,$A83,'Planning_zones'!$K$5:$K$154,"&lt;&gt;Annulé",'Planning_zones'!$G$5:$G$154,"&lt;="&amp;U$4+6,'Planning_zones'!$H$5:$H$154,"&gt;="&amp;U$4),0))</f>
        <v/>
      </c>
      <c r="V83" s="13">
        <f>IF(OR($A83="",V$4=""),"",IFERROR(COUNTIFS('Planning_zones'!$B$5:$B$154,$A83,'Planning_zones'!$K$5:$K$154,"&lt;&gt;Annulé",'Planning_zones'!$G$5:$G$154,"&lt;="&amp;V$4+6,'Planning_zones'!$H$5:$H$154,"&gt;="&amp;V$4),0))</f>
        <v/>
      </c>
      <c r="W83" s="13">
        <f>IF(OR($A83="",W$4=""),"",IFERROR(COUNTIFS('Planning_zones'!$B$5:$B$154,$A83,'Planning_zones'!$K$5:$K$154,"&lt;&gt;Annulé",'Planning_zones'!$G$5:$G$154,"&lt;="&amp;W$4+6,'Planning_zones'!$H$5:$H$154,"&gt;="&amp;W$4),0))</f>
        <v/>
      </c>
      <c r="X83" s="13">
        <f>IF(OR($A83="",X$4=""),"",IFERROR(COUNTIFS('Planning_zones'!$B$5:$B$154,$A83,'Planning_zones'!$K$5:$K$154,"&lt;&gt;Annulé",'Planning_zones'!$G$5:$G$154,"&lt;="&amp;X$4+6,'Planning_zones'!$H$5:$H$154,"&gt;="&amp;X$4),0))</f>
        <v/>
      </c>
      <c r="Y83" s="13">
        <f>IF(OR($A83="",Y$4=""),"",IFERROR(COUNTIFS('Planning_zones'!$B$5:$B$154,$A83,'Planning_zones'!$K$5:$K$154,"&lt;&gt;Annulé",'Planning_zones'!$G$5:$G$154,"&lt;="&amp;Y$4+6,'Planning_zones'!$H$5:$H$154,"&gt;="&amp;Y$4),0))</f>
        <v/>
      </c>
      <c r="Z83" s="13">
        <f>IF(OR($A83="",Z$4=""),"",IFERROR(COUNTIFS('Planning_zones'!$B$5:$B$154,$A83,'Planning_zones'!$K$5:$K$154,"&lt;&gt;Annulé",'Planning_zones'!$G$5:$G$154,"&lt;="&amp;Z$4+6,'Planning_zones'!$H$5:$H$154,"&gt;="&amp;Z$4),0))</f>
        <v/>
      </c>
      <c r="AA83" s="13">
        <f>IF(OR($A83="",AA$4=""),"",IFERROR(COUNTIFS('Planning_zones'!$B$5:$B$154,$A83,'Planning_zones'!$K$5:$K$154,"&lt;&gt;Annulé",'Planning_zones'!$G$5:$G$154,"&lt;="&amp;AA$4+6,'Planning_zones'!$H$5:$H$154,"&gt;="&amp;AA$4),0))</f>
        <v/>
      </c>
      <c r="AB83" s="13">
        <f>IF(OR($A83="",AB$4=""),"",IFERROR(COUNTIFS('Planning_zones'!$B$5:$B$154,$A83,'Planning_zones'!$K$5:$K$154,"&lt;&gt;Annulé",'Planning_zones'!$G$5:$G$154,"&lt;="&amp;AB$4+6,'Planning_zones'!$H$5:$H$154,"&gt;="&amp;AB$4),0))</f>
        <v/>
      </c>
      <c r="AC83" s="13">
        <f>IF(OR($A83="",AC$4=""),"",IFERROR(COUNTIFS('Planning_zones'!$B$5:$B$154,$A83,'Planning_zones'!$K$5:$K$154,"&lt;&gt;Annulé",'Planning_zones'!$G$5:$G$154,"&lt;="&amp;AC$4+6,'Planning_zones'!$H$5:$H$154,"&gt;="&amp;AC$4),0))</f>
        <v/>
      </c>
      <c r="AD83" s="13">
        <f>IF(OR($A83="",AD$4=""),"",IFERROR(COUNTIFS('Planning_zones'!$B$5:$B$154,$A83,'Planning_zones'!$K$5:$K$154,"&lt;&gt;Annulé",'Planning_zones'!$G$5:$G$154,"&lt;="&amp;AD$4+6,'Planning_zones'!$H$5:$H$154,"&gt;="&amp;AD$4),0))</f>
        <v/>
      </c>
      <c r="AE83" s="13">
        <f>IF(OR($A83="",AE$4=""),"",IFERROR(COUNTIFS('Planning_zones'!$B$5:$B$154,$A83,'Planning_zones'!$K$5:$K$154,"&lt;&gt;Annulé",'Planning_zones'!$G$5:$G$154,"&lt;="&amp;AE$4+6,'Planning_zones'!$H$5:$H$154,"&gt;="&amp;AE$4),0))</f>
        <v/>
      </c>
      <c r="AF83" s="13">
        <f>IF(OR($A83="",AF$4=""),"",IFERROR(COUNTIFS('Planning_zones'!$B$5:$B$154,$A83,'Planning_zones'!$K$5:$K$154,"&lt;&gt;Annulé",'Planning_zones'!$G$5:$G$154,"&lt;="&amp;AF$4+6,'Planning_zones'!$H$5:$H$154,"&gt;="&amp;AF$4),0))</f>
        <v/>
      </c>
      <c r="AG83" s="13">
        <f>IF(OR($A83="",AG$4=""),"",IFERROR(COUNTIFS('Planning_zones'!$B$5:$B$154,$A83,'Planning_zones'!$K$5:$K$154,"&lt;&gt;Annulé",'Planning_zones'!$G$5:$G$154,"&lt;="&amp;AG$4+6,'Planning_zones'!$H$5:$H$154,"&gt;="&amp;AG$4),0))</f>
        <v/>
      </c>
      <c r="AH83" s="13">
        <f>IF(OR($A83="",AH$4=""),"",IFERROR(COUNTIFS('Planning_zones'!$B$5:$B$154,$A83,'Planning_zones'!$K$5:$K$154,"&lt;&gt;Annulé",'Planning_zones'!$G$5:$G$154,"&lt;="&amp;AH$4+6,'Planning_zones'!$H$5:$H$154,"&gt;="&amp;AH$4),0))</f>
        <v/>
      </c>
      <c r="AI83" s="13">
        <f>IF(OR($A83="",AI$4=""),"",IFERROR(COUNTIFS('Planning_zones'!$B$5:$B$154,$A83,'Planning_zones'!$K$5:$K$154,"&lt;&gt;Annulé",'Planning_zones'!$G$5:$G$154,"&lt;="&amp;AI$4+6,'Planning_zones'!$H$5:$H$154,"&gt;="&amp;AI$4),0))</f>
        <v/>
      </c>
      <c r="AJ83" s="13">
        <f>IF(OR($A83="",AJ$4=""),"",IFERROR(COUNTIFS('Planning_zones'!$B$5:$B$154,$A83,'Planning_zones'!$K$5:$K$154,"&lt;&gt;Annulé",'Planning_zones'!$G$5:$G$154,"&lt;="&amp;AJ$4+6,'Planning_zones'!$H$5:$H$154,"&gt;="&amp;AJ$4),0))</f>
        <v/>
      </c>
      <c r="AK83" s="13">
        <f>IF(OR($A83="",AK$4=""),"",IFERROR(COUNTIFS('Planning_zones'!$B$5:$B$154,$A83,'Planning_zones'!$K$5:$K$154,"&lt;&gt;Annulé",'Planning_zones'!$G$5:$G$154,"&lt;="&amp;AK$4+6,'Planning_zones'!$H$5:$H$154,"&gt;="&amp;AK$4),0))</f>
        <v/>
      </c>
      <c r="AL83" s="13">
        <f>IF(OR($A83="",AL$4=""),"",IFERROR(COUNTIFS('Planning_zones'!$B$5:$B$154,$A83,'Planning_zones'!$K$5:$K$154,"&lt;&gt;Annulé",'Planning_zones'!$G$5:$G$154,"&lt;="&amp;AL$4+6,'Planning_zones'!$H$5:$H$154,"&gt;="&amp;AL$4),0))</f>
        <v/>
      </c>
      <c r="AM83" s="13">
        <f>IF(OR($A83="",AM$4=""),"",IFERROR(COUNTIFS('Planning_zones'!$B$5:$B$154,$A83,'Planning_zones'!$K$5:$K$154,"&lt;&gt;Annulé",'Planning_zones'!$G$5:$G$154,"&lt;="&amp;AM$4+6,'Planning_zones'!$H$5:$H$154,"&gt;="&amp;AM$4),0))</f>
        <v/>
      </c>
      <c r="AN83" s="13">
        <f>IF(OR($A83="",AN$4=""),"",IFERROR(COUNTIFS('Planning_zones'!$B$5:$B$154,$A83,'Planning_zones'!$K$5:$K$154,"&lt;&gt;Annulé",'Planning_zones'!$G$5:$G$154,"&lt;="&amp;AN$4+6,'Planning_zones'!$H$5:$H$154,"&gt;="&amp;AN$4),0))</f>
        <v/>
      </c>
      <c r="AO83" s="13">
        <f>IF(OR($A83="",AO$4=""),"",IFERROR(COUNTIFS('Planning_zones'!$B$5:$B$154,$A83,'Planning_zones'!$K$5:$K$154,"&lt;&gt;Annulé",'Planning_zones'!$G$5:$G$154,"&lt;="&amp;AO$4+6,'Planning_zones'!$H$5:$H$154,"&gt;="&amp;AO$4),0))</f>
        <v/>
      </c>
      <c r="AP83" s="13">
        <f>IF(OR($A83="",AP$4=""),"",IFERROR(COUNTIFS('Planning_zones'!$B$5:$B$154,$A83,'Planning_zones'!$K$5:$K$154,"&lt;&gt;Annulé",'Planning_zones'!$G$5:$G$154,"&lt;="&amp;AP$4+6,'Planning_zones'!$H$5:$H$154,"&gt;="&amp;AP$4),0))</f>
        <v/>
      </c>
      <c r="AQ83" s="13">
        <f>IF(OR($A83="",AQ$4=""),"",IFERROR(COUNTIFS('Planning_zones'!$B$5:$B$154,$A83,'Planning_zones'!$K$5:$K$154,"&lt;&gt;Annulé",'Planning_zones'!$G$5:$G$154,"&lt;="&amp;AQ$4+6,'Planning_zones'!$H$5:$H$154,"&gt;="&amp;AQ$4),0))</f>
        <v/>
      </c>
      <c r="AR83" s="13">
        <f>IF(OR($A83="",AR$4=""),"",IFERROR(COUNTIFS('Planning_zones'!$B$5:$B$154,$A83,'Planning_zones'!$K$5:$K$154,"&lt;&gt;Annulé",'Planning_zones'!$G$5:$G$154,"&lt;="&amp;AR$4+6,'Planning_zones'!$H$5:$H$154,"&gt;="&amp;AR$4),0))</f>
        <v/>
      </c>
      <c r="AS83" s="13">
        <f>IF(OR($A83="",AS$4=""),"",IFERROR(COUNTIFS('Planning_zones'!$B$5:$B$154,$A83,'Planning_zones'!$K$5:$K$154,"&lt;&gt;Annulé",'Planning_zones'!$G$5:$G$154,"&lt;="&amp;AS$4+6,'Planning_zones'!$H$5:$H$154,"&gt;="&amp;AS$4),0))</f>
        <v/>
      </c>
      <c r="AT83" s="13">
        <f>IF(OR($A83="",AT$4=""),"",IFERROR(COUNTIFS('Planning_zones'!$B$5:$B$154,$A83,'Planning_zones'!$K$5:$K$154,"&lt;&gt;Annulé",'Planning_zones'!$G$5:$G$154,"&lt;="&amp;AT$4+6,'Planning_zones'!$H$5:$H$154,"&gt;="&amp;AT$4),0))</f>
        <v/>
      </c>
      <c r="AU83" s="13">
        <f>IF(OR($A83="",AU$4=""),"",IFERROR(COUNTIFS('Planning_zones'!$B$5:$B$154,$A83,'Planning_zones'!$K$5:$K$154,"&lt;&gt;Annulé",'Planning_zones'!$G$5:$G$154,"&lt;="&amp;AU$4+6,'Planning_zones'!$H$5:$H$154,"&gt;="&amp;AU$4),0))</f>
        <v/>
      </c>
      <c r="AV83" s="13">
        <f>IF(OR($A83="",AV$4=""),"",IFERROR(COUNTIFS('Planning_zones'!$B$5:$B$154,$A83,'Planning_zones'!$K$5:$K$154,"&lt;&gt;Annulé",'Planning_zones'!$G$5:$G$154,"&lt;="&amp;AV$4+6,'Planning_zones'!$H$5:$H$154,"&gt;="&amp;AV$4),0))</f>
        <v/>
      </c>
      <c r="AW83" s="13">
        <f>IF(OR($A83="",AW$4=""),"",IFERROR(COUNTIFS('Planning_zones'!$B$5:$B$154,$A83,'Planning_zones'!$K$5:$K$154,"&lt;&gt;Annulé",'Planning_zones'!$G$5:$G$154,"&lt;="&amp;AW$4+6,'Planning_zones'!$H$5:$H$154,"&gt;="&amp;AW$4),0))</f>
        <v/>
      </c>
      <c r="AX83" s="13">
        <f>IF(OR($A83="",AX$4=""),"",IFERROR(COUNTIFS('Planning_zones'!$B$5:$B$154,$A83,'Planning_zones'!$K$5:$K$154,"&lt;&gt;Annulé",'Planning_zones'!$G$5:$G$154,"&lt;="&amp;AX$4+6,'Planning_zones'!$H$5:$H$154,"&gt;="&amp;AX$4),0))</f>
        <v/>
      </c>
      <c r="AY83" s="13">
        <f>IF(OR($A83="",AY$4=""),"",IFERROR(COUNTIFS('Planning_zones'!$B$5:$B$154,$A83,'Planning_zones'!$K$5:$K$154,"&lt;&gt;Annulé",'Planning_zones'!$G$5:$G$154,"&lt;="&amp;AY$4+6,'Planning_zones'!$H$5:$H$154,"&gt;="&amp;AY$4),0))</f>
        <v/>
      </c>
      <c r="AZ83" s="13">
        <f>IF(OR($A83="",AZ$4=""),"",IFERROR(COUNTIFS('Planning_zones'!$B$5:$B$154,$A83,'Planning_zones'!$K$5:$K$154,"&lt;&gt;Annulé",'Planning_zones'!$G$5:$G$154,"&lt;="&amp;AZ$4+6,'Planning_zones'!$H$5:$H$154,"&gt;="&amp;AZ$4),0))</f>
        <v/>
      </c>
      <c r="BA83" s="13">
        <f>IF(OR($A83="",BA$4=""),"",IFERROR(COUNTIFS('Planning_zones'!$B$5:$B$154,$A83,'Planning_zones'!$K$5:$K$154,"&lt;&gt;Annulé",'Planning_zones'!$G$5:$G$154,"&lt;="&amp;BA$4+6,'Planning_zones'!$H$5:$H$154,"&gt;="&amp;BA$4),0))</f>
        <v/>
      </c>
    </row>
    <row r="84" ht="21" customHeight="1">
      <c r="A84" s="28">
        <f>IFERROR(INDEX('Paramètres'!$A$8:$A$107,MATCH(SMALL('Paramètres'!$C$8:$C$107,80),'Paramètres'!$C$8:$C$107,0)),"")</f>
        <v/>
      </c>
      <c r="B84" s="13">
        <f>IF(OR($A84="",B$4=""),"",IFERROR(COUNTIFS('Planning_zones'!$B$5:$B$154,$A84,'Planning_zones'!$K$5:$K$154,"&lt;&gt;Annulé",'Planning_zones'!$G$5:$G$154,"&lt;="&amp;B$4+6,'Planning_zones'!$H$5:$H$154,"&gt;="&amp;B$4),0))</f>
        <v/>
      </c>
      <c r="C84" s="13">
        <f>IF(OR($A84="",C$4=""),"",IFERROR(COUNTIFS('Planning_zones'!$B$5:$B$154,$A84,'Planning_zones'!$K$5:$K$154,"&lt;&gt;Annulé",'Planning_zones'!$G$5:$G$154,"&lt;="&amp;C$4+6,'Planning_zones'!$H$5:$H$154,"&gt;="&amp;C$4),0))</f>
        <v/>
      </c>
      <c r="D84" s="13">
        <f>IF(OR($A84="",D$4=""),"",IFERROR(COUNTIFS('Planning_zones'!$B$5:$B$154,$A84,'Planning_zones'!$K$5:$K$154,"&lt;&gt;Annulé",'Planning_zones'!$G$5:$G$154,"&lt;="&amp;D$4+6,'Planning_zones'!$H$5:$H$154,"&gt;="&amp;D$4),0))</f>
        <v/>
      </c>
      <c r="E84" s="13">
        <f>IF(OR($A84="",E$4=""),"",IFERROR(COUNTIFS('Planning_zones'!$B$5:$B$154,$A84,'Planning_zones'!$K$5:$K$154,"&lt;&gt;Annulé",'Planning_zones'!$G$5:$G$154,"&lt;="&amp;E$4+6,'Planning_zones'!$H$5:$H$154,"&gt;="&amp;E$4),0))</f>
        <v/>
      </c>
      <c r="F84" s="13">
        <f>IF(OR($A84="",F$4=""),"",IFERROR(COUNTIFS('Planning_zones'!$B$5:$B$154,$A84,'Planning_zones'!$K$5:$K$154,"&lt;&gt;Annulé",'Planning_zones'!$G$5:$G$154,"&lt;="&amp;F$4+6,'Planning_zones'!$H$5:$H$154,"&gt;="&amp;F$4),0))</f>
        <v/>
      </c>
      <c r="G84" s="13">
        <f>IF(OR($A84="",G$4=""),"",IFERROR(COUNTIFS('Planning_zones'!$B$5:$B$154,$A84,'Planning_zones'!$K$5:$K$154,"&lt;&gt;Annulé",'Planning_zones'!$G$5:$G$154,"&lt;="&amp;G$4+6,'Planning_zones'!$H$5:$H$154,"&gt;="&amp;G$4),0))</f>
        <v/>
      </c>
      <c r="H84" s="13">
        <f>IF(OR($A84="",H$4=""),"",IFERROR(COUNTIFS('Planning_zones'!$B$5:$B$154,$A84,'Planning_zones'!$K$5:$K$154,"&lt;&gt;Annulé",'Planning_zones'!$G$5:$G$154,"&lt;="&amp;H$4+6,'Planning_zones'!$H$5:$H$154,"&gt;="&amp;H$4),0))</f>
        <v/>
      </c>
      <c r="I84" s="13">
        <f>IF(OR($A84="",I$4=""),"",IFERROR(COUNTIFS('Planning_zones'!$B$5:$B$154,$A84,'Planning_zones'!$K$5:$K$154,"&lt;&gt;Annulé",'Planning_zones'!$G$5:$G$154,"&lt;="&amp;I$4+6,'Planning_zones'!$H$5:$H$154,"&gt;="&amp;I$4),0))</f>
        <v/>
      </c>
      <c r="J84" s="13">
        <f>IF(OR($A84="",J$4=""),"",IFERROR(COUNTIFS('Planning_zones'!$B$5:$B$154,$A84,'Planning_zones'!$K$5:$K$154,"&lt;&gt;Annulé",'Planning_zones'!$G$5:$G$154,"&lt;="&amp;J$4+6,'Planning_zones'!$H$5:$H$154,"&gt;="&amp;J$4),0))</f>
        <v/>
      </c>
      <c r="K84" s="13">
        <f>IF(OR($A84="",K$4=""),"",IFERROR(COUNTIFS('Planning_zones'!$B$5:$B$154,$A84,'Planning_zones'!$K$5:$K$154,"&lt;&gt;Annulé",'Planning_zones'!$G$5:$G$154,"&lt;="&amp;K$4+6,'Planning_zones'!$H$5:$H$154,"&gt;="&amp;K$4),0))</f>
        <v/>
      </c>
      <c r="L84" s="13">
        <f>IF(OR($A84="",L$4=""),"",IFERROR(COUNTIFS('Planning_zones'!$B$5:$B$154,$A84,'Planning_zones'!$K$5:$K$154,"&lt;&gt;Annulé",'Planning_zones'!$G$5:$G$154,"&lt;="&amp;L$4+6,'Planning_zones'!$H$5:$H$154,"&gt;="&amp;L$4),0))</f>
        <v/>
      </c>
      <c r="M84" s="13">
        <f>IF(OR($A84="",M$4=""),"",IFERROR(COUNTIFS('Planning_zones'!$B$5:$B$154,$A84,'Planning_zones'!$K$5:$K$154,"&lt;&gt;Annulé",'Planning_zones'!$G$5:$G$154,"&lt;="&amp;M$4+6,'Planning_zones'!$H$5:$H$154,"&gt;="&amp;M$4),0))</f>
        <v/>
      </c>
      <c r="N84" s="13">
        <f>IF(OR($A84="",N$4=""),"",IFERROR(COUNTIFS('Planning_zones'!$B$5:$B$154,$A84,'Planning_zones'!$K$5:$K$154,"&lt;&gt;Annulé",'Planning_zones'!$G$5:$G$154,"&lt;="&amp;N$4+6,'Planning_zones'!$H$5:$H$154,"&gt;="&amp;N$4),0))</f>
        <v/>
      </c>
      <c r="O84" s="13">
        <f>IF(OR($A84="",O$4=""),"",IFERROR(COUNTIFS('Planning_zones'!$B$5:$B$154,$A84,'Planning_zones'!$K$5:$K$154,"&lt;&gt;Annulé",'Planning_zones'!$G$5:$G$154,"&lt;="&amp;O$4+6,'Planning_zones'!$H$5:$H$154,"&gt;="&amp;O$4),0))</f>
        <v/>
      </c>
      <c r="P84" s="13">
        <f>IF(OR($A84="",P$4=""),"",IFERROR(COUNTIFS('Planning_zones'!$B$5:$B$154,$A84,'Planning_zones'!$K$5:$K$154,"&lt;&gt;Annulé",'Planning_zones'!$G$5:$G$154,"&lt;="&amp;P$4+6,'Planning_zones'!$H$5:$H$154,"&gt;="&amp;P$4),0))</f>
        <v/>
      </c>
      <c r="Q84" s="13">
        <f>IF(OR($A84="",Q$4=""),"",IFERROR(COUNTIFS('Planning_zones'!$B$5:$B$154,$A84,'Planning_zones'!$K$5:$K$154,"&lt;&gt;Annulé",'Planning_zones'!$G$5:$G$154,"&lt;="&amp;Q$4+6,'Planning_zones'!$H$5:$H$154,"&gt;="&amp;Q$4),0))</f>
        <v/>
      </c>
      <c r="R84" s="13">
        <f>IF(OR($A84="",R$4=""),"",IFERROR(COUNTIFS('Planning_zones'!$B$5:$B$154,$A84,'Planning_zones'!$K$5:$K$154,"&lt;&gt;Annulé",'Planning_zones'!$G$5:$G$154,"&lt;="&amp;R$4+6,'Planning_zones'!$H$5:$H$154,"&gt;="&amp;R$4),0))</f>
        <v/>
      </c>
      <c r="S84" s="13">
        <f>IF(OR($A84="",S$4=""),"",IFERROR(COUNTIFS('Planning_zones'!$B$5:$B$154,$A84,'Planning_zones'!$K$5:$K$154,"&lt;&gt;Annulé",'Planning_zones'!$G$5:$G$154,"&lt;="&amp;S$4+6,'Planning_zones'!$H$5:$H$154,"&gt;="&amp;S$4),0))</f>
        <v/>
      </c>
      <c r="T84" s="13">
        <f>IF(OR($A84="",T$4=""),"",IFERROR(COUNTIFS('Planning_zones'!$B$5:$B$154,$A84,'Planning_zones'!$K$5:$K$154,"&lt;&gt;Annulé",'Planning_zones'!$G$5:$G$154,"&lt;="&amp;T$4+6,'Planning_zones'!$H$5:$H$154,"&gt;="&amp;T$4),0))</f>
        <v/>
      </c>
      <c r="U84" s="13">
        <f>IF(OR($A84="",U$4=""),"",IFERROR(COUNTIFS('Planning_zones'!$B$5:$B$154,$A84,'Planning_zones'!$K$5:$K$154,"&lt;&gt;Annulé",'Planning_zones'!$G$5:$G$154,"&lt;="&amp;U$4+6,'Planning_zones'!$H$5:$H$154,"&gt;="&amp;U$4),0))</f>
        <v/>
      </c>
      <c r="V84" s="13">
        <f>IF(OR($A84="",V$4=""),"",IFERROR(COUNTIFS('Planning_zones'!$B$5:$B$154,$A84,'Planning_zones'!$K$5:$K$154,"&lt;&gt;Annulé",'Planning_zones'!$G$5:$G$154,"&lt;="&amp;V$4+6,'Planning_zones'!$H$5:$H$154,"&gt;="&amp;V$4),0))</f>
        <v/>
      </c>
      <c r="W84" s="13">
        <f>IF(OR($A84="",W$4=""),"",IFERROR(COUNTIFS('Planning_zones'!$B$5:$B$154,$A84,'Planning_zones'!$K$5:$K$154,"&lt;&gt;Annulé",'Planning_zones'!$G$5:$G$154,"&lt;="&amp;W$4+6,'Planning_zones'!$H$5:$H$154,"&gt;="&amp;W$4),0))</f>
        <v/>
      </c>
      <c r="X84" s="13">
        <f>IF(OR($A84="",X$4=""),"",IFERROR(COUNTIFS('Planning_zones'!$B$5:$B$154,$A84,'Planning_zones'!$K$5:$K$154,"&lt;&gt;Annulé",'Planning_zones'!$G$5:$G$154,"&lt;="&amp;X$4+6,'Planning_zones'!$H$5:$H$154,"&gt;="&amp;X$4),0))</f>
        <v/>
      </c>
      <c r="Y84" s="13">
        <f>IF(OR($A84="",Y$4=""),"",IFERROR(COUNTIFS('Planning_zones'!$B$5:$B$154,$A84,'Planning_zones'!$K$5:$K$154,"&lt;&gt;Annulé",'Planning_zones'!$G$5:$G$154,"&lt;="&amp;Y$4+6,'Planning_zones'!$H$5:$H$154,"&gt;="&amp;Y$4),0))</f>
        <v/>
      </c>
      <c r="Z84" s="13">
        <f>IF(OR($A84="",Z$4=""),"",IFERROR(COUNTIFS('Planning_zones'!$B$5:$B$154,$A84,'Planning_zones'!$K$5:$K$154,"&lt;&gt;Annulé",'Planning_zones'!$G$5:$G$154,"&lt;="&amp;Z$4+6,'Planning_zones'!$H$5:$H$154,"&gt;="&amp;Z$4),0))</f>
        <v/>
      </c>
      <c r="AA84" s="13">
        <f>IF(OR($A84="",AA$4=""),"",IFERROR(COUNTIFS('Planning_zones'!$B$5:$B$154,$A84,'Planning_zones'!$K$5:$K$154,"&lt;&gt;Annulé",'Planning_zones'!$G$5:$G$154,"&lt;="&amp;AA$4+6,'Planning_zones'!$H$5:$H$154,"&gt;="&amp;AA$4),0))</f>
        <v/>
      </c>
      <c r="AB84" s="13">
        <f>IF(OR($A84="",AB$4=""),"",IFERROR(COUNTIFS('Planning_zones'!$B$5:$B$154,$A84,'Planning_zones'!$K$5:$K$154,"&lt;&gt;Annulé",'Planning_zones'!$G$5:$G$154,"&lt;="&amp;AB$4+6,'Planning_zones'!$H$5:$H$154,"&gt;="&amp;AB$4),0))</f>
        <v/>
      </c>
      <c r="AC84" s="13">
        <f>IF(OR($A84="",AC$4=""),"",IFERROR(COUNTIFS('Planning_zones'!$B$5:$B$154,$A84,'Planning_zones'!$K$5:$K$154,"&lt;&gt;Annulé",'Planning_zones'!$G$5:$G$154,"&lt;="&amp;AC$4+6,'Planning_zones'!$H$5:$H$154,"&gt;="&amp;AC$4),0))</f>
        <v/>
      </c>
      <c r="AD84" s="13">
        <f>IF(OR($A84="",AD$4=""),"",IFERROR(COUNTIFS('Planning_zones'!$B$5:$B$154,$A84,'Planning_zones'!$K$5:$K$154,"&lt;&gt;Annulé",'Planning_zones'!$G$5:$G$154,"&lt;="&amp;AD$4+6,'Planning_zones'!$H$5:$H$154,"&gt;="&amp;AD$4),0))</f>
        <v/>
      </c>
      <c r="AE84" s="13">
        <f>IF(OR($A84="",AE$4=""),"",IFERROR(COUNTIFS('Planning_zones'!$B$5:$B$154,$A84,'Planning_zones'!$K$5:$K$154,"&lt;&gt;Annulé",'Planning_zones'!$G$5:$G$154,"&lt;="&amp;AE$4+6,'Planning_zones'!$H$5:$H$154,"&gt;="&amp;AE$4),0))</f>
        <v/>
      </c>
      <c r="AF84" s="13">
        <f>IF(OR($A84="",AF$4=""),"",IFERROR(COUNTIFS('Planning_zones'!$B$5:$B$154,$A84,'Planning_zones'!$K$5:$K$154,"&lt;&gt;Annulé",'Planning_zones'!$G$5:$G$154,"&lt;="&amp;AF$4+6,'Planning_zones'!$H$5:$H$154,"&gt;="&amp;AF$4),0))</f>
        <v/>
      </c>
      <c r="AG84" s="13">
        <f>IF(OR($A84="",AG$4=""),"",IFERROR(COUNTIFS('Planning_zones'!$B$5:$B$154,$A84,'Planning_zones'!$K$5:$K$154,"&lt;&gt;Annulé",'Planning_zones'!$G$5:$G$154,"&lt;="&amp;AG$4+6,'Planning_zones'!$H$5:$H$154,"&gt;="&amp;AG$4),0))</f>
        <v/>
      </c>
      <c r="AH84" s="13">
        <f>IF(OR($A84="",AH$4=""),"",IFERROR(COUNTIFS('Planning_zones'!$B$5:$B$154,$A84,'Planning_zones'!$K$5:$K$154,"&lt;&gt;Annulé",'Planning_zones'!$G$5:$G$154,"&lt;="&amp;AH$4+6,'Planning_zones'!$H$5:$H$154,"&gt;="&amp;AH$4),0))</f>
        <v/>
      </c>
      <c r="AI84" s="13">
        <f>IF(OR($A84="",AI$4=""),"",IFERROR(COUNTIFS('Planning_zones'!$B$5:$B$154,$A84,'Planning_zones'!$K$5:$K$154,"&lt;&gt;Annulé",'Planning_zones'!$G$5:$G$154,"&lt;="&amp;AI$4+6,'Planning_zones'!$H$5:$H$154,"&gt;="&amp;AI$4),0))</f>
        <v/>
      </c>
      <c r="AJ84" s="13">
        <f>IF(OR($A84="",AJ$4=""),"",IFERROR(COUNTIFS('Planning_zones'!$B$5:$B$154,$A84,'Planning_zones'!$K$5:$K$154,"&lt;&gt;Annulé",'Planning_zones'!$G$5:$G$154,"&lt;="&amp;AJ$4+6,'Planning_zones'!$H$5:$H$154,"&gt;="&amp;AJ$4),0))</f>
        <v/>
      </c>
      <c r="AK84" s="13">
        <f>IF(OR($A84="",AK$4=""),"",IFERROR(COUNTIFS('Planning_zones'!$B$5:$B$154,$A84,'Planning_zones'!$K$5:$K$154,"&lt;&gt;Annulé",'Planning_zones'!$G$5:$G$154,"&lt;="&amp;AK$4+6,'Planning_zones'!$H$5:$H$154,"&gt;="&amp;AK$4),0))</f>
        <v/>
      </c>
      <c r="AL84" s="13">
        <f>IF(OR($A84="",AL$4=""),"",IFERROR(COUNTIFS('Planning_zones'!$B$5:$B$154,$A84,'Planning_zones'!$K$5:$K$154,"&lt;&gt;Annulé",'Planning_zones'!$G$5:$G$154,"&lt;="&amp;AL$4+6,'Planning_zones'!$H$5:$H$154,"&gt;="&amp;AL$4),0))</f>
        <v/>
      </c>
      <c r="AM84" s="13">
        <f>IF(OR($A84="",AM$4=""),"",IFERROR(COUNTIFS('Planning_zones'!$B$5:$B$154,$A84,'Planning_zones'!$K$5:$K$154,"&lt;&gt;Annulé",'Planning_zones'!$G$5:$G$154,"&lt;="&amp;AM$4+6,'Planning_zones'!$H$5:$H$154,"&gt;="&amp;AM$4),0))</f>
        <v/>
      </c>
      <c r="AN84" s="13">
        <f>IF(OR($A84="",AN$4=""),"",IFERROR(COUNTIFS('Planning_zones'!$B$5:$B$154,$A84,'Planning_zones'!$K$5:$K$154,"&lt;&gt;Annulé",'Planning_zones'!$G$5:$G$154,"&lt;="&amp;AN$4+6,'Planning_zones'!$H$5:$H$154,"&gt;="&amp;AN$4),0))</f>
        <v/>
      </c>
      <c r="AO84" s="13">
        <f>IF(OR($A84="",AO$4=""),"",IFERROR(COUNTIFS('Planning_zones'!$B$5:$B$154,$A84,'Planning_zones'!$K$5:$K$154,"&lt;&gt;Annulé",'Planning_zones'!$G$5:$G$154,"&lt;="&amp;AO$4+6,'Planning_zones'!$H$5:$H$154,"&gt;="&amp;AO$4),0))</f>
        <v/>
      </c>
      <c r="AP84" s="13">
        <f>IF(OR($A84="",AP$4=""),"",IFERROR(COUNTIFS('Planning_zones'!$B$5:$B$154,$A84,'Planning_zones'!$K$5:$K$154,"&lt;&gt;Annulé",'Planning_zones'!$G$5:$G$154,"&lt;="&amp;AP$4+6,'Planning_zones'!$H$5:$H$154,"&gt;="&amp;AP$4),0))</f>
        <v/>
      </c>
      <c r="AQ84" s="13">
        <f>IF(OR($A84="",AQ$4=""),"",IFERROR(COUNTIFS('Planning_zones'!$B$5:$B$154,$A84,'Planning_zones'!$K$5:$K$154,"&lt;&gt;Annulé",'Planning_zones'!$G$5:$G$154,"&lt;="&amp;AQ$4+6,'Planning_zones'!$H$5:$H$154,"&gt;="&amp;AQ$4),0))</f>
        <v/>
      </c>
      <c r="AR84" s="13">
        <f>IF(OR($A84="",AR$4=""),"",IFERROR(COUNTIFS('Planning_zones'!$B$5:$B$154,$A84,'Planning_zones'!$K$5:$K$154,"&lt;&gt;Annulé",'Planning_zones'!$G$5:$G$154,"&lt;="&amp;AR$4+6,'Planning_zones'!$H$5:$H$154,"&gt;="&amp;AR$4),0))</f>
        <v/>
      </c>
      <c r="AS84" s="13">
        <f>IF(OR($A84="",AS$4=""),"",IFERROR(COUNTIFS('Planning_zones'!$B$5:$B$154,$A84,'Planning_zones'!$K$5:$K$154,"&lt;&gt;Annulé",'Planning_zones'!$G$5:$G$154,"&lt;="&amp;AS$4+6,'Planning_zones'!$H$5:$H$154,"&gt;="&amp;AS$4),0))</f>
        <v/>
      </c>
      <c r="AT84" s="13">
        <f>IF(OR($A84="",AT$4=""),"",IFERROR(COUNTIFS('Planning_zones'!$B$5:$B$154,$A84,'Planning_zones'!$K$5:$K$154,"&lt;&gt;Annulé",'Planning_zones'!$G$5:$G$154,"&lt;="&amp;AT$4+6,'Planning_zones'!$H$5:$H$154,"&gt;="&amp;AT$4),0))</f>
        <v/>
      </c>
      <c r="AU84" s="13">
        <f>IF(OR($A84="",AU$4=""),"",IFERROR(COUNTIFS('Planning_zones'!$B$5:$B$154,$A84,'Planning_zones'!$K$5:$K$154,"&lt;&gt;Annulé",'Planning_zones'!$G$5:$G$154,"&lt;="&amp;AU$4+6,'Planning_zones'!$H$5:$H$154,"&gt;="&amp;AU$4),0))</f>
        <v/>
      </c>
      <c r="AV84" s="13">
        <f>IF(OR($A84="",AV$4=""),"",IFERROR(COUNTIFS('Planning_zones'!$B$5:$B$154,$A84,'Planning_zones'!$K$5:$K$154,"&lt;&gt;Annulé",'Planning_zones'!$G$5:$G$154,"&lt;="&amp;AV$4+6,'Planning_zones'!$H$5:$H$154,"&gt;="&amp;AV$4),0))</f>
        <v/>
      </c>
      <c r="AW84" s="13">
        <f>IF(OR($A84="",AW$4=""),"",IFERROR(COUNTIFS('Planning_zones'!$B$5:$B$154,$A84,'Planning_zones'!$K$5:$K$154,"&lt;&gt;Annulé",'Planning_zones'!$G$5:$G$154,"&lt;="&amp;AW$4+6,'Planning_zones'!$H$5:$H$154,"&gt;="&amp;AW$4),0))</f>
        <v/>
      </c>
      <c r="AX84" s="13">
        <f>IF(OR($A84="",AX$4=""),"",IFERROR(COUNTIFS('Planning_zones'!$B$5:$B$154,$A84,'Planning_zones'!$K$5:$K$154,"&lt;&gt;Annulé",'Planning_zones'!$G$5:$G$154,"&lt;="&amp;AX$4+6,'Planning_zones'!$H$5:$H$154,"&gt;="&amp;AX$4),0))</f>
        <v/>
      </c>
      <c r="AY84" s="13">
        <f>IF(OR($A84="",AY$4=""),"",IFERROR(COUNTIFS('Planning_zones'!$B$5:$B$154,$A84,'Planning_zones'!$K$5:$K$154,"&lt;&gt;Annulé",'Planning_zones'!$G$5:$G$154,"&lt;="&amp;AY$4+6,'Planning_zones'!$H$5:$H$154,"&gt;="&amp;AY$4),0))</f>
        <v/>
      </c>
      <c r="AZ84" s="13">
        <f>IF(OR($A84="",AZ$4=""),"",IFERROR(COUNTIFS('Planning_zones'!$B$5:$B$154,$A84,'Planning_zones'!$K$5:$K$154,"&lt;&gt;Annulé",'Planning_zones'!$G$5:$G$154,"&lt;="&amp;AZ$4+6,'Planning_zones'!$H$5:$H$154,"&gt;="&amp;AZ$4),0))</f>
        <v/>
      </c>
      <c r="BA84" s="13">
        <f>IF(OR($A84="",BA$4=""),"",IFERROR(COUNTIFS('Planning_zones'!$B$5:$B$154,$A84,'Planning_zones'!$K$5:$K$154,"&lt;&gt;Annulé",'Planning_zones'!$G$5:$G$154,"&lt;="&amp;BA$4+6,'Planning_zones'!$H$5:$H$154,"&gt;="&amp;BA$4),0))</f>
        <v/>
      </c>
    </row>
    <row r="85" ht="21" customHeight="1">
      <c r="A85" s="27">
        <f>IFERROR(INDEX('Paramètres'!$A$8:$A$107,MATCH(SMALL('Paramètres'!$C$8:$C$107,81),'Paramètres'!$C$8:$C$107,0)),"")</f>
        <v/>
      </c>
      <c r="B85" s="13">
        <f>IF(OR($A85="",B$4=""),"",IFERROR(COUNTIFS('Planning_zones'!$B$5:$B$154,$A85,'Planning_zones'!$K$5:$K$154,"&lt;&gt;Annulé",'Planning_zones'!$G$5:$G$154,"&lt;="&amp;B$4+6,'Planning_zones'!$H$5:$H$154,"&gt;="&amp;B$4),0))</f>
        <v/>
      </c>
      <c r="C85" s="13">
        <f>IF(OR($A85="",C$4=""),"",IFERROR(COUNTIFS('Planning_zones'!$B$5:$B$154,$A85,'Planning_zones'!$K$5:$K$154,"&lt;&gt;Annulé",'Planning_zones'!$G$5:$G$154,"&lt;="&amp;C$4+6,'Planning_zones'!$H$5:$H$154,"&gt;="&amp;C$4),0))</f>
        <v/>
      </c>
      <c r="D85" s="13">
        <f>IF(OR($A85="",D$4=""),"",IFERROR(COUNTIFS('Planning_zones'!$B$5:$B$154,$A85,'Planning_zones'!$K$5:$K$154,"&lt;&gt;Annulé",'Planning_zones'!$G$5:$G$154,"&lt;="&amp;D$4+6,'Planning_zones'!$H$5:$H$154,"&gt;="&amp;D$4),0))</f>
        <v/>
      </c>
      <c r="E85" s="13">
        <f>IF(OR($A85="",E$4=""),"",IFERROR(COUNTIFS('Planning_zones'!$B$5:$B$154,$A85,'Planning_zones'!$K$5:$K$154,"&lt;&gt;Annulé",'Planning_zones'!$G$5:$G$154,"&lt;="&amp;E$4+6,'Planning_zones'!$H$5:$H$154,"&gt;="&amp;E$4),0))</f>
        <v/>
      </c>
      <c r="F85" s="13">
        <f>IF(OR($A85="",F$4=""),"",IFERROR(COUNTIFS('Planning_zones'!$B$5:$B$154,$A85,'Planning_zones'!$K$5:$K$154,"&lt;&gt;Annulé",'Planning_zones'!$G$5:$G$154,"&lt;="&amp;F$4+6,'Planning_zones'!$H$5:$H$154,"&gt;="&amp;F$4),0))</f>
        <v/>
      </c>
      <c r="G85" s="13">
        <f>IF(OR($A85="",G$4=""),"",IFERROR(COUNTIFS('Planning_zones'!$B$5:$B$154,$A85,'Planning_zones'!$K$5:$K$154,"&lt;&gt;Annulé",'Planning_zones'!$G$5:$G$154,"&lt;="&amp;G$4+6,'Planning_zones'!$H$5:$H$154,"&gt;="&amp;G$4),0))</f>
        <v/>
      </c>
      <c r="H85" s="13">
        <f>IF(OR($A85="",H$4=""),"",IFERROR(COUNTIFS('Planning_zones'!$B$5:$B$154,$A85,'Planning_zones'!$K$5:$K$154,"&lt;&gt;Annulé",'Planning_zones'!$G$5:$G$154,"&lt;="&amp;H$4+6,'Planning_zones'!$H$5:$H$154,"&gt;="&amp;H$4),0))</f>
        <v/>
      </c>
      <c r="I85" s="13">
        <f>IF(OR($A85="",I$4=""),"",IFERROR(COUNTIFS('Planning_zones'!$B$5:$B$154,$A85,'Planning_zones'!$K$5:$K$154,"&lt;&gt;Annulé",'Planning_zones'!$G$5:$G$154,"&lt;="&amp;I$4+6,'Planning_zones'!$H$5:$H$154,"&gt;="&amp;I$4),0))</f>
        <v/>
      </c>
      <c r="J85" s="13">
        <f>IF(OR($A85="",J$4=""),"",IFERROR(COUNTIFS('Planning_zones'!$B$5:$B$154,$A85,'Planning_zones'!$K$5:$K$154,"&lt;&gt;Annulé",'Planning_zones'!$G$5:$G$154,"&lt;="&amp;J$4+6,'Planning_zones'!$H$5:$H$154,"&gt;="&amp;J$4),0))</f>
        <v/>
      </c>
      <c r="K85" s="13">
        <f>IF(OR($A85="",K$4=""),"",IFERROR(COUNTIFS('Planning_zones'!$B$5:$B$154,$A85,'Planning_zones'!$K$5:$K$154,"&lt;&gt;Annulé",'Planning_zones'!$G$5:$G$154,"&lt;="&amp;K$4+6,'Planning_zones'!$H$5:$H$154,"&gt;="&amp;K$4),0))</f>
        <v/>
      </c>
      <c r="L85" s="13">
        <f>IF(OR($A85="",L$4=""),"",IFERROR(COUNTIFS('Planning_zones'!$B$5:$B$154,$A85,'Planning_zones'!$K$5:$K$154,"&lt;&gt;Annulé",'Planning_zones'!$G$5:$G$154,"&lt;="&amp;L$4+6,'Planning_zones'!$H$5:$H$154,"&gt;="&amp;L$4),0))</f>
        <v/>
      </c>
      <c r="M85" s="13">
        <f>IF(OR($A85="",M$4=""),"",IFERROR(COUNTIFS('Planning_zones'!$B$5:$B$154,$A85,'Planning_zones'!$K$5:$K$154,"&lt;&gt;Annulé",'Planning_zones'!$G$5:$G$154,"&lt;="&amp;M$4+6,'Planning_zones'!$H$5:$H$154,"&gt;="&amp;M$4),0))</f>
        <v/>
      </c>
      <c r="N85" s="13">
        <f>IF(OR($A85="",N$4=""),"",IFERROR(COUNTIFS('Planning_zones'!$B$5:$B$154,$A85,'Planning_zones'!$K$5:$K$154,"&lt;&gt;Annulé",'Planning_zones'!$G$5:$G$154,"&lt;="&amp;N$4+6,'Planning_zones'!$H$5:$H$154,"&gt;="&amp;N$4),0))</f>
        <v/>
      </c>
      <c r="O85" s="13">
        <f>IF(OR($A85="",O$4=""),"",IFERROR(COUNTIFS('Planning_zones'!$B$5:$B$154,$A85,'Planning_zones'!$K$5:$K$154,"&lt;&gt;Annulé",'Planning_zones'!$G$5:$G$154,"&lt;="&amp;O$4+6,'Planning_zones'!$H$5:$H$154,"&gt;="&amp;O$4),0))</f>
        <v/>
      </c>
      <c r="P85" s="13">
        <f>IF(OR($A85="",P$4=""),"",IFERROR(COUNTIFS('Planning_zones'!$B$5:$B$154,$A85,'Planning_zones'!$K$5:$K$154,"&lt;&gt;Annulé",'Planning_zones'!$G$5:$G$154,"&lt;="&amp;P$4+6,'Planning_zones'!$H$5:$H$154,"&gt;="&amp;P$4),0))</f>
        <v/>
      </c>
      <c r="Q85" s="13">
        <f>IF(OR($A85="",Q$4=""),"",IFERROR(COUNTIFS('Planning_zones'!$B$5:$B$154,$A85,'Planning_zones'!$K$5:$K$154,"&lt;&gt;Annulé",'Planning_zones'!$G$5:$G$154,"&lt;="&amp;Q$4+6,'Planning_zones'!$H$5:$H$154,"&gt;="&amp;Q$4),0))</f>
        <v/>
      </c>
      <c r="R85" s="13">
        <f>IF(OR($A85="",R$4=""),"",IFERROR(COUNTIFS('Planning_zones'!$B$5:$B$154,$A85,'Planning_zones'!$K$5:$K$154,"&lt;&gt;Annulé",'Planning_zones'!$G$5:$G$154,"&lt;="&amp;R$4+6,'Planning_zones'!$H$5:$H$154,"&gt;="&amp;R$4),0))</f>
        <v/>
      </c>
      <c r="S85" s="13">
        <f>IF(OR($A85="",S$4=""),"",IFERROR(COUNTIFS('Planning_zones'!$B$5:$B$154,$A85,'Planning_zones'!$K$5:$K$154,"&lt;&gt;Annulé",'Planning_zones'!$G$5:$G$154,"&lt;="&amp;S$4+6,'Planning_zones'!$H$5:$H$154,"&gt;="&amp;S$4),0))</f>
        <v/>
      </c>
      <c r="T85" s="13">
        <f>IF(OR($A85="",T$4=""),"",IFERROR(COUNTIFS('Planning_zones'!$B$5:$B$154,$A85,'Planning_zones'!$K$5:$K$154,"&lt;&gt;Annulé",'Planning_zones'!$G$5:$G$154,"&lt;="&amp;T$4+6,'Planning_zones'!$H$5:$H$154,"&gt;="&amp;T$4),0))</f>
        <v/>
      </c>
      <c r="U85" s="13">
        <f>IF(OR($A85="",U$4=""),"",IFERROR(COUNTIFS('Planning_zones'!$B$5:$B$154,$A85,'Planning_zones'!$K$5:$K$154,"&lt;&gt;Annulé",'Planning_zones'!$G$5:$G$154,"&lt;="&amp;U$4+6,'Planning_zones'!$H$5:$H$154,"&gt;="&amp;U$4),0))</f>
        <v/>
      </c>
      <c r="V85" s="13">
        <f>IF(OR($A85="",V$4=""),"",IFERROR(COUNTIFS('Planning_zones'!$B$5:$B$154,$A85,'Planning_zones'!$K$5:$K$154,"&lt;&gt;Annulé",'Planning_zones'!$G$5:$G$154,"&lt;="&amp;V$4+6,'Planning_zones'!$H$5:$H$154,"&gt;="&amp;V$4),0))</f>
        <v/>
      </c>
      <c r="W85" s="13">
        <f>IF(OR($A85="",W$4=""),"",IFERROR(COUNTIFS('Planning_zones'!$B$5:$B$154,$A85,'Planning_zones'!$K$5:$K$154,"&lt;&gt;Annulé",'Planning_zones'!$G$5:$G$154,"&lt;="&amp;W$4+6,'Planning_zones'!$H$5:$H$154,"&gt;="&amp;W$4),0))</f>
        <v/>
      </c>
      <c r="X85" s="13">
        <f>IF(OR($A85="",X$4=""),"",IFERROR(COUNTIFS('Planning_zones'!$B$5:$B$154,$A85,'Planning_zones'!$K$5:$K$154,"&lt;&gt;Annulé",'Planning_zones'!$G$5:$G$154,"&lt;="&amp;X$4+6,'Planning_zones'!$H$5:$H$154,"&gt;="&amp;X$4),0))</f>
        <v/>
      </c>
      <c r="Y85" s="13">
        <f>IF(OR($A85="",Y$4=""),"",IFERROR(COUNTIFS('Planning_zones'!$B$5:$B$154,$A85,'Planning_zones'!$K$5:$K$154,"&lt;&gt;Annulé",'Planning_zones'!$G$5:$G$154,"&lt;="&amp;Y$4+6,'Planning_zones'!$H$5:$H$154,"&gt;="&amp;Y$4),0))</f>
        <v/>
      </c>
      <c r="Z85" s="13">
        <f>IF(OR($A85="",Z$4=""),"",IFERROR(COUNTIFS('Planning_zones'!$B$5:$B$154,$A85,'Planning_zones'!$K$5:$K$154,"&lt;&gt;Annulé",'Planning_zones'!$G$5:$G$154,"&lt;="&amp;Z$4+6,'Planning_zones'!$H$5:$H$154,"&gt;="&amp;Z$4),0))</f>
        <v/>
      </c>
      <c r="AA85" s="13">
        <f>IF(OR($A85="",AA$4=""),"",IFERROR(COUNTIFS('Planning_zones'!$B$5:$B$154,$A85,'Planning_zones'!$K$5:$K$154,"&lt;&gt;Annulé",'Planning_zones'!$G$5:$G$154,"&lt;="&amp;AA$4+6,'Planning_zones'!$H$5:$H$154,"&gt;="&amp;AA$4),0))</f>
        <v/>
      </c>
      <c r="AB85" s="13">
        <f>IF(OR($A85="",AB$4=""),"",IFERROR(COUNTIFS('Planning_zones'!$B$5:$B$154,$A85,'Planning_zones'!$K$5:$K$154,"&lt;&gt;Annulé",'Planning_zones'!$G$5:$G$154,"&lt;="&amp;AB$4+6,'Planning_zones'!$H$5:$H$154,"&gt;="&amp;AB$4),0))</f>
        <v/>
      </c>
      <c r="AC85" s="13">
        <f>IF(OR($A85="",AC$4=""),"",IFERROR(COUNTIFS('Planning_zones'!$B$5:$B$154,$A85,'Planning_zones'!$K$5:$K$154,"&lt;&gt;Annulé",'Planning_zones'!$G$5:$G$154,"&lt;="&amp;AC$4+6,'Planning_zones'!$H$5:$H$154,"&gt;="&amp;AC$4),0))</f>
        <v/>
      </c>
      <c r="AD85" s="13">
        <f>IF(OR($A85="",AD$4=""),"",IFERROR(COUNTIFS('Planning_zones'!$B$5:$B$154,$A85,'Planning_zones'!$K$5:$K$154,"&lt;&gt;Annulé",'Planning_zones'!$G$5:$G$154,"&lt;="&amp;AD$4+6,'Planning_zones'!$H$5:$H$154,"&gt;="&amp;AD$4),0))</f>
        <v/>
      </c>
      <c r="AE85" s="13">
        <f>IF(OR($A85="",AE$4=""),"",IFERROR(COUNTIFS('Planning_zones'!$B$5:$B$154,$A85,'Planning_zones'!$K$5:$K$154,"&lt;&gt;Annulé",'Planning_zones'!$G$5:$G$154,"&lt;="&amp;AE$4+6,'Planning_zones'!$H$5:$H$154,"&gt;="&amp;AE$4),0))</f>
        <v/>
      </c>
      <c r="AF85" s="13">
        <f>IF(OR($A85="",AF$4=""),"",IFERROR(COUNTIFS('Planning_zones'!$B$5:$B$154,$A85,'Planning_zones'!$K$5:$K$154,"&lt;&gt;Annulé",'Planning_zones'!$G$5:$G$154,"&lt;="&amp;AF$4+6,'Planning_zones'!$H$5:$H$154,"&gt;="&amp;AF$4),0))</f>
        <v/>
      </c>
      <c r="AG85" s="13">
        <f>IF(OR($A85="",AG$4=""),"",IFERROR(COUNTIFS('Planning_zones'!$B$5:$B$154,$A85,'Planning_zones'!$K$5:$K$154,"&lt;&gt;Annulé",'Planning_zones'!$G$5:$G$154,"&lt;="&amp;AG$4+6,'Planning_zones'!$H$5:$H$154,"&gt;="&amp;AG$4),0))</f>
        <v/>
      </c>
      <c r="AH85" s="13">
        <f>IF(OR($A85="",AH$4=""),"",IFERROR(COUNTIFS('Planning_zones'!$B$5:$B$154,$A85,'Planning_zones'!$K$5:$K$154,"&lt;&gt;Annulé",'Planning_zones'!$G$5:$G$154,"&lt;="&amp;AH$4+6,'Planning_zones'!$H$5:$H$154,"&gt;="&amp;AH$4),0))</f>
        <v/>
      </c>
      <c r="AI85" s="13">
        <f>IF(OR($A85="",AI$4=""),"",IFERROR(COUNTIFS('Planning_zones'!$B$5:$B$154,$A85,'Planning_zones'!$K$5:$K$154,"&lt;&gt;Annulé",'Planning_zones'!$G$5:$G$154,"&lt;="&amp;AI$4+6,'Planning_zones'!$H$5:$H$154,"&gt;="&amp;AI$4),0))</f>
        <v/>
      </c>
      <c r="AJ85" s="13">
        <f>IF(OR($A85="",AJ$4=""),"",IFERROR(COUNTIFS('Planning_zones'!$B$5:$B$154,$A85,'Planning_zones'!$K$5:$K$154,"&lt;&gt;Annulé",'Planning_zones'!$G$5:$G$154,"&lt;="&amp;AJ$4+6,'Planning_zones'!$H$5:$H$154,"&gt;="&amp;AJ$4),0))</f>
        <v/>
      </c>
      <c r="AK85" s="13">
        <f>IF(OR($A85="",AK$4=""),"",IFERROR(COUNTIFS('Planning_zones'!$B$5:$B$154,$A85,'Planning_zones'!$K$5:$K$154,"&lt;&gt;Annulé",'Planning_zones'!$G$5:$G$154,"&lt;="&amp;AK$4+6,'Planning_zones'!$H$5:$H$154,"&gt;="&amp;AK$4),0))</f>
        <v/>
      </c>
      <c r="AL85" s="13">
        <f>IF(OR($A85="",AL$4=""),"",IFERROR(COUNTIFS('Planning_zones'!$B$5:$B$154,$A85,'Planning_zones'!$K$5:$K$154,"&lt;&gt;Annulé",'Planning_zones'!$G$5:$G$154,"&lt;="&amp;AL$4+6,'Planning_zones'!$H$5:$H$154,"&gt;="&amp;AL$4),0))</f>
        <v/>
      </c>
      <c r="AM85" s="13">
        <f>IF(OR($A85="",AM$4=""),"",IFERROR(COUNTIFS('Planning_zones'!$B$5:$B$154,$A85,'Planning_zones'!$K$5:$K$154,"&lt;&gt;Annulé",'Planning_zones'!$G$5:$G$154,"&lt;="&amp;AM$4+6,'Planning_zones'!$H$5:$H$154,"&gt;="&amp;AM$4),0))</f>
        <v/>
      </c>
      <c r="AN85" s="13">
        <f>IF(OR($A85="",AN$4=""),"",IFERROR(COUNTIFS('Planning_zones'!$B$5:$B$154,$A85,'Planning_zones'!$K$5:$K$154,"&lt;&gt;Annulé",'Planning_zones'!$G$5:$G$154,"&lt;="&amp;AN$4+6,'Planning_zones'!$H$5:$H$154,"&gt;="&amp;AN$4),0))</f>
        <v/>
      </c>
      <c r="AO85" s="13">
        <f>IF(OR($A85="",AO$4=""),"",IFERROR(COUNTIFS('Planning_zones'!$B$5:$B$154,$A85,'Planning_zones'!$K$5:$K$154,"&lt;&gt;Annulé",'Planning_zones'!$G$5:$G$154,"&lt;="&amp;AO$4+6,'Planning_zones'!$H$5:$H$154,"&gt;="&amp;AO$4),0))</f>
        <v/>
      </c>
      <c r="AP85" s="13">
        <f>IF(OR($A85="",AP$4=""),"",IFERROR(COUNTIFS('Planning_zones'!$B$5:$B$154,$A85,'Planning_zones'!$K$5:$K$154,"&lt;&gt;Annulé",'Planning_zones'!$G$5:$G$154,"&lt;="&amp;AP$4+6,'Planning_zones'!$H$5:$H$154,"&gt;="&amp;AP$4),0))</f>
        <v/>
      </c>
      <c r="AQ85" s="13">
        <f>IF(OR($A85="",AQ$4=""),"",IFERROR(COUNTIFS('Planning_zones'!$B$5:$B$154,$A85,'Planning_zones'!$K$5:$K$154,"&lt;&gt;Annulé",'Planning_zones'!$G$5:$G$154,"&lt;="&amp;AQ$4+6,'Planning_zones'!$H$5:$H$154,"&gt;="&amp;AQ$4),0))</f>
        <v/>
      </c>
      <c r="AR85" s="13">
        <f>IF(OR($A85="",AR$4=""),"",IFERROR(COUNTIFS('Planning_zones'!$B$5:$B$154,$A85,'Planning_zones'!$K$5:$K$154,"&lt;&gt;Annulé",'Planning_zones'!$G$5:$G$154,"&lt;="&amp;AR$4+6,'Planning_zones'!$H$5:$H$154,"&gt;="&amp;AR$4),0))</f>
        <v/>
      </c>
      <c r="AS85" s="13">
        <f>IF(OR($A85="",AS$4=""),"",IFERROR(COUNTIFS('Planning_zones'!$B$5:$B$154,$A85,'Planning_zones'!$K$5:$K$154,"&lt;&gt;Annulé",'Planning_zones'!$G$5:$G$154,"&lt;="&amp;AS$4+6,'Planning_zones'!$H$5:$H$154,"&gt;="&amp;AS$4),0))</f>
        <v/>
      </c>
      <c r="AT85" s="13">
        <f>IF(OR($A85="",AT$4=""),"",IFERROR(COUNTIFS('Planning_zones'!$B$5:$B$154,$A85,'Planning_zones'!$K$5:$K$154,"&lt;&gt;Annulé",'Planning_zones'!$G$5:$G$154,"&lt;="&amp;AT$4+6,'Planning_zones'!$H$5:$H$154,"&gt;="&amp;AT$4),0))</f>
        <v/>
      </c>
      <c r="AU85" s="13">
        <f>IF(OR($A85="",AU$4=""),"",IFERROR(COUNTIFS('Planning_zones'!$B$5:$B$154,$A85,'Planning_zones'!$K$5:$K$154,"&lt;&gt;Annulé",'Planning_zones'!$G$5:$G$154,"&lt;="&amp;AU$4+6,'Planning_zones'!$H$5:$H$154,"&gt;="&amp;AU$4),0))</f>
        <v/>
      </c>
      <c r="AV85" s="13">
        <f>IF(OR($A85="",AV$4=""),"",IFERROR(COUNTIFS('Planning_zones'!$B$5:$B$154,$A85,'Planning_zones'!$K$5:$K$154,"&lt;&gt;Annulé",'Planning_zones'!$G$5:$G$154,"&lt;="&amp;AV$4+6,'Planning_zones'!$H$5:$H$154,"&gt;="&amp;AV$4),0))</f>
        <v/>
      </c>
      <c r="AW85" s="13">
        <f>IF(OR($A85="",AW$4=""),"",IFERROR(COUNTIFS('Planning_zones'!$B$5:$B$154,$A85,'Planning_zones'!$K$5:$K$154,"&lt;&gt;Annulé",'Planning_zones'!$G$5:$G$154,"&lt;="&amp;AW$4+6,'Planning_zones'!$H$5:$H$154,"&gt;="&amp;AW$4),0))</f>
        <v/>
      </c>
      <c r="AX85" s="13">
        <f>IF(OR($A85="",AX$4=""),"",IFERROR(COUNTIFS('Planning_zones'!$B$5:$B$154,$A85,'Planning_zones'!$K$5:$K$154,"&lt;&gt;Annulé",'Planning_zones'!$G$5:$G$154,"&lt;="&amp;AX$4+6,'Planning_zones'!$H$5:$H$154,"&gt;="&amp;AX$4),0))</f>
        <v/>
      </c>
      <c r="AY85" s="13">
        <f>IF(OR($A85="",AY$4=""),"",IFERROR(COUNTIFS('Planning_zones'!$B$5:$B$154,$A85,'Planning_zones'!$K$5:$K$154,"&lt;&gt;Annulé",'Planning_zones'!$G$5:$G$154,"&lt;="&amp;AY$4+6,'Planning_zones'!$H$5:$H$154,"&gt;="&amp;AY$4),0))</f>
        <v/>
      </c>
      <c r="AZ85" s="13">
        <f>IF(OR($A85="",AZ$4=""),"",IFERROR(COUNTIFS('Planning_zones'!$B$5:$B$154,$A85,'Planning_zones'!$K$5:$K$154,"&lt;&gt;Annulé",'Planning_zones'!$G$5:$G$154,"&lt;="&amp;AZ$4+6,'Planning_zones'!$H$5:$H$154,"&gt;="&amp;AZ$4),0))</f>
        <v/>
      </c>
      <c r="BA85" s="13">
        <f>IF(OR($A85="",BA$4=""),"",IFERROR(COUNTIFS('Planning_zones'!$B$5:$B$154,$A85,'Planning_zones'!$K$5:$K$154,"&lt;&gt;Annulé",'Planning_zones'!$G$5:$G$154,"&lt;="&amp;BA$4+6,'Planning_zones'!$H$5:$H$154,"&gt;="&amp;BA$4),0))</f>
        <v/>
      </c>
    </row>
    <row r="86" ht="21" customHeight="1">
      <c r="A86" s="28">
        <f>IFERROR(INDEX('Paramètres'!$A$8:$A$107,MATCH(SMALL('Paramètres'!$C$8:$C$107,82),'Paramètres'!$C$8:$C$107,0)),"")</f>
        <v/>
      </c>
      <c r="B86" s="13">
        <f>IF(OR($A86="",B$4=""),"",IFERROR(COUNTIFS('Planning_zones'!$B$5:$B$154,$A86,'Planning_zones'!$K$5:$K$154,"&lt;&gt;Annulé",'Planning_zones'!$G$5:$G$154,"&lt;="&amp;B$4+6,'Planning_zones'!$H$5:$H$154,"&gt;="&amp;B$4),0))</f>
        <v/>
      </c>
      <c r="C86" s="13">
        <f>IF(OR($A86="",C$4=""),"",IFERROR(COUNTIFS('Planning_zones'!$B$5:$B$154,$A86,'Planning_zones'!$K$5:$K$154,"&lt;&gt;Annulé",'Planning_zones'!$G$5:$G$154,"&lt;="&amp;C$4+6,'Planning_zones'!$H$5:$H$154,"&gt;="&amp;C$4),0))</f>
        <v/>
      </c>
      <c r="D86" s="13">
        <f>IF(OR($A86="",D$4=""),"",IFERROR(COUNTIFS('Planning_zones'!$B$5:$B$154,$A86,'Planning_zones'!$K$5:$K$154,"&lt;&gt;Annulé",'Planning_zones'!$G$5:$G$154,"&lt;="&amp;D$4+6,'Planning_zones'!$H$5:$H$154,"&gt;="&amp;D$4),0))</f>
        <v/>
      </c>
      <c r="E86" s="13">
        <f>IF(OR($A86="",E$4=""),"",IFERROR(COUNTIFS('Planning_zones'!$B$5:$B$154,$A86,'Planning_zones'!$K$5:$K$154,"&lt;&gt;Annulé",'Planning_zones'!$G$5:$G$154,"&lt;="&amp;E$4+6,'Planning_zones'!$H$5:$H$154,"&gt;="&amp;E$4),0))</f>
        <v/>
      </c>
      <c r="F86" s="13">
        <f>IF(OR($A86="",F$4=""),"",IFERROR(COUNTIFS('Planning_zones'!$B$5:$B$154,$A86,'Planning_zones'!$K$5:$K$154,"&lt;&gt;Annulé",'Planning_zones'!$G$5:$G$154,"&lt;="&amp;F$4+6,'Planning_zones'!$H$5:$H$154,"&gt;="&amp;F$4),0))</f>
        <v/>
      </c>
      <c r="G86" s="13">
        <f>IF(OR($A86="",G$4=""),"",IFERROR(COUNTIFS('Planning_zones'!$B$5:$B$154,$A86,'Planning_zones'!$K$5:$K$154,"&lt;&gt;Annulé",'Planning_zones'!$G$5:$G$154,"&lt;="&amp;G$4+6,'Planning_zones'!$H$5:$H$154,"&gt;="&amp;G$4),0))</f>
        <v/>
      </c>
      <c r="H86" s="13">
        <f>IF(OR($A86="",H$4=""),"",IFERROR(COUNTIFS('Planning_zones'!$B$5:$B$154,$A86,'Planning_zones'!$K$5:$K$154,"&lt;&gt;Annulé",'Planning_zones'!$G$5:$G$154,"&lt;="&amp;H$4+6,'Planning_zones'!$H$5:$H$154,"&gt;="&amp;H$4),0))</f>
        <v/>
      </c>
      <c r="I86" s="13">
        <f>IF(OR($A86="",I$4=""),"",IFERROR(COUNTIFS('Planning_zones'!$B$5:$B$154,$A86,'Planning_zones'!$K$5:$K$154,"&lt;&gt;Annulé",'Planning_zones'!$G$5:$G$154,"&lt;="&amp;I$4+6,'Planning_zones'!$H$5:$H$154,"&gt;="&amp;I$4),0))</f>
        <v/>
      </c>
      <c r="J86" s="13">
        <f>IF(OR($A86="",J$4=""),"",IFERROR(COUNTIFS('Planning_zones'!$B$5:$B$154,$A86,'Planning_zones'!$K$5:$K$154,"&lt;&gt;Annulé",'Planning_zones'!$G$5:$G$154,"&lt;="&amp;J$4+6,'Planning_zones'!$H$5:$H$154,"&gt;="&amp;J$4),0))</f>
        <v/>
      </c>
      <c r="K86" s="13">
        <f>IF(OR($A86="",K$4=""),"",IFERROR(COUNTIFS('Planning_zones'!$B$5:$B$154,$A86,'Planning_zones'!$K$5:$K$154,"&lt;&gt;Annulé",'Planning_zones'!$G$5:$G$154,"&lt;="&amp;K$4+6,'Planning_zones'!$H$5:$H$154,"&gt;="&amp;K$4),0))</f>
        <v/>
      </c>
      <c r="L86" s="13">
        <f>IF(OR($A86="",L$4=""),"",IFERROR(COUNTIFS('Planning_zones'!$B$5:$B$154,$A86,'Planning_zones'!$K$5:$K$154,"&lt;&gt;Annulé",'Planning_zones'!$G$5:$G$154,"&lt;="&amp;L$4+6,'Planning_zones'!$H$5:$H$154,"&gt;="&amp;L$4),0))</f>
        <v/>
      </c>
      <c r="M86" s="13">
        <f>IF(OR($A86="",M$4=""),"",IFERROR(COUNTIFS('Planning_zones'!$B$5:$B$154,$A86,'Planning_zones'!$K$5:$K$154,"&lt;&gt;Annulé",'Planning_zones'!$G$5:$G$154,"&lt;="&amp;M$4+6,'Planning_zones'!$H$5:$H$154,"&gt;="&amp;M$4),0))</f>
        <v/>
      </c>
      <c r="N86" s="13">
        <f>IF(OR($A86="",N$4=""),"",IFERROR(COUNTIFS('Planning_zones'!$B$5:$B$154,$A86,'Planning_zones'!$K$5:$K$154,"&lt;&gt;Annulé",'Planning_zones'!$G$5:$G$154,"&lt;="&amp;N$4+6,'Planning_zones'!$H$5:$H$154,"&gt;="&amp;N$4),0))</f>
        <v/>
      </c>
      <c r="O86" s="13">
        <f>IF(OR($A86="",O$4=""),"",IFERROR(COUNTIFS('Planning_zones'!$B$5:$B$154,$A86,'Planning_zones'!$K$5:$K$154,"&lt;&gt;Annulé",'Planning_zones'!$G$5:$G$154,"&lt;="&amp;O$4+6,'Planning_zones'!$H$5:$H$154,"&gt;="&amp;O$4),0))</f>
        <v/>
      </c>
      <c r="P86" s="13">
        <f>IF(OR($A86="",P$4=""),"",IFERROR(COUNTIFS('Planning_zones'!$B$5:$B$154,$A86,'Planning_zones'!$K$5:$K$154,"&lt;&gt;Annulé",'Planning_zones'!$G$5:$G$154,"&lt;="&amp;P$4+6,'Planning_zones'!$H$5:$H$154,"&gt;="&amp;P$4),0))</f>
        <v/>
      </c>
      <c r="Q86" s="13">
        <f>IF(OR($A86="",Q$4=""),"",IFERROR(COUNTIFS('Planning_zones'!$B$5:$B$154,$A86,'Planning_zones'!$K$5:$K$154,"&lt;&gt;Annulé",'Planning_zones'!$G$5:$G$154,"&lt;="&amp;Q$4+6,'Planning_zones'!$H$5:$H$154,"&gt;="&amp;Q$4),0))</f>
        <v/>
      </c>
      <c r="R86" s="13">
        <f>IF(OR($A86="",R$4=""),"",IFERROR(COUNTIFS('Planning_zones'!$B$5:$B$154,$A86,'Planning_zones'!$K$5:$K$154,"&lt;&gt;Annulé",'Planning_zones'!$G$5:$G$154,"&lt;="&amp;R$4+6,'Planning_zones'!$H$5:$H$154,"&gt;="&amp;R$4),0))</f>
        <v/>
      </c>
      <c r="S86" s="13">
        <f>IF(OR($A86="",S$4=""),"",IFERROR(COUNTIFS('Planning_zones'!$B$5:$B$154,$A86,'Planning_zones'!$K$5:$K$154,"&lt;&gt;Annulé",'Planning_zones'!$G$5:$G$154,"&lt;="&amp;S$4+6,'Planning_zones'!$H$5:$H$154,"&gt;="&amp;S$4),0))</f>
        <v/>
      </c>
      <c r="T86" s="13">
        <f>IF(OR($A86="",T$4=""),"",IFERROR(COUNTIFS('Planning_zones'!$B$5:$B$154,$A86,'Planning_zones'!$K$5:$K$154,"&lt;&gt;Annulé",'Planning_zones'!$G$5:$G$154,"&lt;="&amp;T$4+6,'Planning_zones'!$H$5:$H$154,"&gt;="&amp;T$4),0))</f>
        <v/>
      </c>
      <c r="U86" s="13">
        <f>IF(OR($A86="",U$4=""),"",IFERROR(COUNTIFS('Planning_zones'!$B$5:$B$154,$A86,'Planning_zones'!$K$5:$K$154,"&lt;&gt;Annulé",'Planning_zones'!$G$5:$G$154,"&lt;="&amp;U$4+6,'Planning_zones'!$H$5:$H$154,"&gt;="&amp;U$4),0))</f>
        <v/>
      </c>
      <c r="V86" s="13">
        <f>IF(OR($A86="",V$4=""),"",IFERROR(COUNTIFS('Planning_zones'!$B$5:$B$154,$A86,'Planning_zones'!$K$5:$K$154,"&lt;&gt;Annulé",'Planning_zones'!$G$5:$G$154,"&lt;="&amp;V$4+6,'Planning_zones'!$H$5:$H$154,"&gt;="&amp;V$4),0))</f>
        <v/>
      </c>
      <c r="W86" s="13">
        <f>IF(OR($A86="",W$4=""),"",IFERROR(COUNTIFS('Planning_zones'!$B$5:$B$154,$A86,'Planning_zones'!$K$5:$K$154,"&lt;&gt;Annulé",'Planning_zones'!$G$5:$G$154,"&lt;="&amp;W$4+6,'Planning_zones'!$H$5:$H$154,"&gt;="&amp;W$4),0))</f>
        <v/>
      </c>
      <c r="X86" s="13">
        <f>IF(OR($A86="",X$4=""),"",IFERROR(COUNTIFS('Planning_zones'!$B$5:$B$154,$A86,'Planning_zones'!$K$5:$K$154,"&lt;&gt;Annulé",'Planning_zones'!$G$5:$G$154,"&lt;="&amp;X$4+6,'Planning_zones'!$H$5:$H$154,"&gt;="&amp;X$4),0))</f>
        <v/>
      </c>
      <c r="Y86" s="13">
        <f>IF(OR($A86="",Y$4=""),"",IFERROR(COUNTIFS('Planning_zones'!$B$5:$B$154,$A86,'Planning_zones'!$K$5:$K$154,"&lt;&gt;Annulé",'Planning_zones'!$G$5:$G$154,"&lt;="&amp;Y$4+6,'Planning_zones'!$H$5:$H$154,"&gt;="&amp;Y$4),0))</f>
        <v/>
      </c>
      <c r="Z86" s="13">
        <f>IF(OR($A86="",Z$4=""),"",IFERROR(COUNTIFS('Planning_zones'!$B$5:$B$154,$A86,'Planning_zones'!$K$5:$K$154,"&lt;&gt;Annulé",'Planning_zones'!$G$5:$G$154,"&lt;="&amp;Z$4+6,'Planning_zones'!$H$5:$H$154,"&gt;="&amp;Z$4),0))</f>
        <v/>
      </c>
      <c r="AA86" s="13">
        <f>IF(OR($A86="",AA$4=""),"",IFERROR(COUNTIFS('Planning_zones'!$B$5:$B$154,$A86,'Planning_zones'!$K$5:$K$154,"&lt;&gt;Annulé",'Planning_zones'!$G$5:$G$154,"&lt;="&amp;AA$4+6,'Planning_zones'!$H$5:$H$154,"&gt;="&amp;AA$4),0))</f>
        <v/>
      </c>
      <c r="AB86" s="13">
        <f>IF(OR($A86="",AB$4=""),"",IFERROR(COUNTIFS('Planning_zones'!$B$5:$B$154,$A86,'Planning_zones'!$K$5:$K$154,"&lt;&gt;Annulé",'Planning_zones'!$G$5:$G$154,"&lt;="&amp;AB$4+6,'Planning_zones'!$H$5:$H$154,"&gt;="&amp;AB$4),0))</f>
        <v/>
      </c>
      <c r="AC86" s="13">
        <f>IF(OR($A86="",AC$4=""),"",IFERROR(COUNTIFS('Planning_zones'!$B$5:$B$154,$A86,'Planning_zones'!$K$5:$K$154,"&lt;&gt;Annulé",'Planning_zones'!$G$5:$G$154,"&lt;="&amp;AC$4+6,'Planning_zones'!$H$5:$H$154,"&gt;="&amp;AC$4),0))</f>
        <v/>
      </c>
      <c r="AD86" s="13">
        <f>IF(OR($A86="",AD$4=""),"",IFERROR(COUNTIFS('Planning_zones'!$B$5:$B$154,$A86,'Planning_zones'!$K$5:$K$154,"&lt;&gt;Annulé",'Planning_zones'!$G$5:$G$154,"&lt;="&amp;AD$4+6,'Planning_zones'!$H$5:$H$154,"&gt;="&amp;AD$4),0))</f>
        <v/>
      </c>
      <c r="AE86" s="13">
        <f>IF(OR($A86="",AE$4=""),"",IFERROR(COUNTIFS('Planning_zones'!$B$5:$B$154,$A86,'Planning_zones'!$K$5:$K$154,"&lt;&gt;Annulé",'Planning_zones'!$G$5:$G$154,"&lt;="&amp;AE$4+6,'Planning_zones'!$H$5:$H$154,"&gt;="&amp;AE$4),0))</f>
        <v/>
      </c>
      <c r="AF86" s="13">
        <f>IF(OR($A86="",AF$4=""),"",IFERROR(COUNTIFS('Planning_zones'!$B$5:$B$154,$A86,'Planning_zones'!$K$5:$K$154,"&lt;&gt;Annulé",'Planning_zones'!$G$5:$G$154,"&lt;="&amp;AF$4+6,'Planning_zones'!$H$5:$H$154,"&gt;="&amp;AF$4),0))</f>
        <v/>
      </c>
      <c r="AG86" s="13">
        <f>IF(OR($A86="",AG$4=""),"",IFERROR(COUNTIFS('Planning_zones'!$B$5:$B$154,$A86,'Planning_zones'!$K$5:$K$154,"&lt;&gt;Annulé",'Planning_zones'!$G$5:$G$154,"&lt;="&amp;AG$4+6,'Planning_zones'!$H$5:$H$154,"&gt;="&amp;AG$4),0))</f>
        <v/>
      </c>
      <c r="AH86" s="13">
        <f>IF(OR($A86="",AH$4=""),"",IFERROR(COUNTIFS('Planning_zones'!$B$5:$B$154,$A86,'Planning_zones'!$K$5:$K$154,"&lt;&gt;Annulé",'Planning_zones'!$G$5:$G$154,"&lt;="&amp;AH$4+6,'Planning_zones'!$H$5:$H$154,"&gt;="&amp;AH$4),0))</f>
        <v/>
      </c>
      <c r="AI86" s="13">
        <f>IF(OR($A86="",AI$4=""),"",IFERROR(COUNTIFS('Planning_zones'!$B$5:$B$154,$A86,'Planning_zones'!$K$5:$K$154,"&lt;&gt;Annulé",'Planning_zones'!$G$5:$G$154,"&lt;="&amp;AI$4+6,'Planning_zones'!$H$5:$H$154,"&gt;="&amp;AI$4),0))</f>
        <v/>
      </c>
      <c r="AJ86" s="13">
        <f>IF(OR($A86="",AJ$4=""),"",IFERROR(COUNTIFS('Planning_zones'!$B$5:$B$154,$A86,'Planning_zones'!$K$5:$K$154,"&lt;&gt;Annulé",'Planning_zones'!$G$5:$G$154,"&lt;="&amp;AJ$4+6,'Planning_zones'!$H$5:$H$154,"&gt;="&amp;AJ$4),0))</f>
        <v/>
      </c>
      <c r="AK86" s="13">
        <f>IF(OR($A86="",AK$4=""),"",IFERROR(COUNTIFS('Planning_zones'!$B$5:$B$154,$A86,'Planning_zones'!$K$5:$K$154,"&lt;&gt;Annulé",'Planning_zones'!$G$5:$G$154,"&lt;="&amp;AK$4+6,'Planning_zones'!$H$5:$H$154,"&gt;="&amp;AK$4),0))</f>
        <v/>
      </c>
      <c r="AL86" s="13">
        <f>IF(OR($A86="",AL$4=""),"",IFERROR(COUNTIFS('Planning_zones'!$B$5:$B$154,$A86,'Planning_zones'!$K$5:$K$154,"&lt;&gt;Annulé",'Planning_zones'!$G$5:$G$154,"&lt;="&amp;AL$4+6,'Planning_zones'!$H$5:$H$154,"&gt;="&amp;AL$4),0))</f>
        <v/>
      </c>
      <c r="AM86" s="13">
        <f>IF(OR($A86="",AM$4=""),"",IFERROR(COUNTIFS('Planning_zones'!$B$5:$B$154,$A86,'Planning_zones'!$K$5:$K$154,"&lt;&gt;Annulé",'Planning_zones'!$G$5:$G$154,"&lt;="&amp;AM$4+6,'Planning_zones'!$H$5:$H$154,"&gt;="&amp;AM$4),0))</f>
        <v/>
      </c>
      <c r="AN86" s="13">
        <f>IF(OR($A86="",AN$4=""),"",IFERROR(COUNTIFS('Planning_zones'!$B$5:$B$154,$A86,'Planning_zones'!$K$5:$K$154,"&lt;&gt;Annulé",'Planning_zones'!$G$5:$G$154,"&lt;="&amp;AN$4+6,'Planning_zones'!$H$5:$H$154,"&gt;="&amp;AN$4),0))</f>
        <v/>
      </c>
      <c r="AO86" s="13">
        <f>IF(OR($A86="",AO$4=""),"",IFERROR(COUNTIFS('Planning_zones'!$B$5:$B$154,$A86,'Planning_zones'!$K$5:$K$154,"&lt;&gt;Annulé",'Planning_zones'!$G$5:$G$154,"&lt;="&amp;AO$4+6,'Planning_zones'!$H$5:$H$154,"&gt;="&amp;AO$4),0))</f>
        <v/>
      </c>
      <c r="AP86" s="13">
        <f>IF(OR($A86="",AP$4=""),"",IFERROR(COUNTIFS('Planning_zones'!$B$5:$B$154,$A86,'Planning_zones'!$K$5:$K$154,"&lt;&gt;Annulé",'Planning_zones'!$G$5:$G$154,"&lt;="&amp;AP$4+6,'Planning_zones'!$H$5:$H$154,"&gt;="&amp;AP$4),0))</f>
        <v/>
      </c>
      <c r="AQ86" s="13">
        <f>IF(OR($A86="",AQ$4=""),"",IFERROR(COUNTIFS('Planning_zones'!$B$5:$B$154,$A86,'Planning_zones'!$K$5:$K$154,"&lt;&gt;Annulé",'Planning_zones'!$G$5:$G$154,"&lt;="&amp;AQ$4+6,'Planning_zones'!$H$5:$H$154,"&gt;="&amp;AQ$4),0))</f>
        <v/>
      </c>
      <c r="AR86" s="13">
        <f>IF(OR($A86="",AR$4=""),"",IFERROR(COUNTIFS('Planning_zones'!$B$5:$B$154,$A86,'Planning_zones'!$K$5:$K$154,"&lt;&gt;Annulé",'Planning_zones'!$G$5:$G$154,"&lt;="&amp;AR$4+6,'Planning_zones'!$H$5:$H$154,"&gt;="&amp;AR$4),0))</f>
        <v/>
      </c>
      <c r="AS86" s="13">
        <f>IF(OR($A86="",AS$4=""),"",IFERROR(COUNTIFS('Planning_zones'!$B$5:$B$154,$A86,'Planning_zones'!$K$5:$K$154,"&lt;&gt;Annulé",'Planning_zones'!$G$5:$G$154,"&lt;="&amp;AS$4+6,'Planning_zones'!$H$5:$H$154,"&gt;="&amp;AS$4),0))</f>
        <v/>
      </c>
      <c r="AT86" s="13">
        <f>IF(OR($A86="",AT$4=""),"",IFERROR(COUNTIFS('Planning_zones'!$B$5:$B$154,$A86,'Planning_zones'!$K$5:$K$154,"&lt;&gt;Annulé",'Planning_zones'!$G$5:$G$154,"&lt;="&amp;AT$4+6,'Planning_zones'!$H$5:$H$154,"&gt;="&amp;AT$4),0))</f>
        <v/>
      </c>
      <c r="AU86" s="13">
        <f>IF(OR($A86="",AU$4=""),"",IFERROR(COUNTIFS('Planning_zones'!$B$5:$B$154,$A86,'Planning_zones'!$K$5:$K$154,"&lt;&gt;Annulé",'Planning_zones'!$G$5:$G$154,"&lt;="&amp;AU$4+6,'Planning_zones'!$H$5:$H$154,"&gt;="&amp;AU$4),0))</f>
        <v/>
      </c>
      <c r="AV86" s="13">
        <f>IF(OR($A86="",AV$4=""),"",IFERROR(COUNTIFS('Planning_zones'!$B$5:$B$154,$A86,'Planning_zones'!$K$5:$K$154,"&lt;&gt;Annulé",'Planning_zones'!$G$5:$G$154,"&lt;="&amp;AV$4+6,'Planning_zones'!$H$5:$H$154,"&gt;="&amp;AV$4),0))</f>
        <v/>
      </c>
      <c r="AW86" s="13">
        <f>IF(OR($A86="",AW$4=""),"",IFERROR(COUNTIFS('Planning_zones'!$B$5:$B$154,$A86,'Planning_zones'!$K$5:$K$154,"&lt;&gt;Annulé",'Planning_zones'!$G$5:$G$154,"&lt;="&amp;AW$4+6,'Planning_zones'!$H$5:$H$154,"&gt;="&amp;AW$4),0))</f>
        <v/>
      </c>
      <c r="AX86" s="13">
        <f>IF(OR($A86="",AX$4=""),"",IFERROR(COUNTIFS('Planning_zones'!$B$5:$B$154,$A86,'Planning_zones'!$K$5:$K$154,"&lt;&gt;Annulé",'Planning_zones'!$G$5:$G$154,"&lt;="&amp;AX$4+6,'Planning_zones'!$H$5:$H$154,"&gt;="&amp;AX$4),0))</f>
        <v/>
      </c>
      <c r="AY86" s="13">
        <f>IF(OR($A86="",AY$4=""),"",IFERROR(COUNTIFS('Planning_zones'!$B$5:$B$154,$A86,'Planning_zones'!$K$5:$K$154,"&lt;&gt;Annulé",'Planning_zones'!$G$5:$G$154,"&lt;="&amp;AY$4+6,'Planning_zones'!$H$5:$H$154,"&gt;="&amp;AY$4),0))</f>
        <v/>
      </c>
      <c r="AZ86" s="13">
        <f>IF(OR($A86="",AZ$4=""),"",IFERROR(COUNTIFS('Planning_zones'!$B$5:$B$154,$A86,'Planning_zones'!$K$5:$K$154,"&lt;&gt;Annulé",'Planning_zones'!$G$5:$G$154,"&lt;="&amp;AZ$4+6,'Planning_zones'!$H$5:$H$154,"&gt;="&amp;AZ$4),0))</f>
        <v/>
      </c>
      <c r="BA86" s="13">
        <f>IF(OR($A86="",BA$4=""),"",IFERROR(COUNTIFS('Planning_zones'!$B$5:$B$154,$A86,'Planning_zones'!$K$5:$K$154,"&lt;&gt;Annulé",'Planning_zones'!$G$5:$G$154,"&lt;="&amp;BA$4+6,'Planning_zones'!$H$5:$H$154,"&gt;="&amp;BA$4),0))</f>
        <v/>
      </c>
    </row>
    <row r="87" ht="21" customHeight="1">
      <c r="A87" s="27">
        <f>IFERROR(INDEX('Paramètres'!$A$8:$A$107,MATCH(SMALL('Paramètres'!$C$8:$C$107,83),'Paramètres'!$C$8:$C$107,0)),"")</f>
        <v/>
      </c>
      <c r="B87" s="13">
        <f>IF(OR($A87="",B$4=""),"",IFERROR(COUNTIFS('Planning_zones'!$B$5:$B$154,$A87,'Planning_zones'!$K$5:$K$154,"&lt;&gt;Annulé",'Planning_zones'!$G$5:$G$154,"&lt;="&amp;B$4+6,'Planning_zones'!$H$5:$H$154,"&gt;="&amp;B$4),0))</f>
        <v/>
      </c>
      <c r="C87" s="13">
        <f>IF(OR($A87="",C$4=""),"",IFERROR(COUNTIFS('Planning_zones'!$B$5:$B$154,$A87,'Planning_zones'!$K$5:$K$154,"&lt;&gt;Annulé",'Planning_zones'!$G$5:$G$154,"&lt;="&amp;C$4+6,'Planning_zones'!$H$5:$H$154,"&gt;="&amp;C$4),0))</f>
        <v/>
      </c>
      <c r="D87" s="13">
        <f>IF(OR($A87="",D$4=""),"",IFERROR(COUNTIFS('Planning_zones'!$B$5:$B$154,$A87,'Planning_zones'!$K$5:$K$154,"&lt;&gt;Annulé",'Planning_zones'!$G$5:$G$154,"&lt;="&amp;D$4+6,'Planning_zones'!$H$5:$H$154,"&gt;="&amp;D$4),0))</f>
        <v/>
      </c>
      <c r="E87" s="13">
        <f>IF(OR($A87="",E$4=""),"",IFERROR(COUNTIFS('Planning_zones'!$B$5:$B$154,$A87,'Planning_zones'!$K$5:$K$154,"&lt;&gt;Annulé",'Planning_zones'!$G$5:$G$154,"&lt;="&amp;E$4+6,'Planning_zones'!$H$5:$H$154,"&gt;="&amp;E$4),0))</f>
        <v/>
      </c>
      <c r="F87" s="13">
        <f>IF(OR($A87="",F$4=""),"",IFERROR(COUNTIFS('Planning_zones'!$B$5:$B$154,$A87,'Planning_zones'!$K$5:$K$154,"&lt;&gt;Annulé",'Planning_zones'!$G$5:$G$154,"&lt;="&amp;F$4+6,'Planning_zones'!$H$5:$H$154,"&gt;="&amp;F$4),0))</f>
        <v/>
      </c>
      <c r="G87" s="13">
        <f>IF(OR($A87="",G$4=""),"",IFERROR(COUNTIFS('Planning_zones'!$B$5:$B$154,$A87,'Planning_zones'!$K$5:$K$154,"&lt;&gt;Annulé",'Planning_zones'!$G$5:$G$154,"&lt;="&amp;G$4+6,'Planning_zones'!$H$5:$H$154,"&gt;="&amp;G$4),0))</f>
        <v/>
      </c>
      <c r="H87" s="13">
        <f>IF(OR($A87="",H$4=""),"",IFERROR(COUNTIFS('Planning_zones'!$B$5:$B$154,$A87,'Planning_zones'!$K$5:$K$154,"&lt;&gt;Annulé",'Planning_zones'!$G$5:$G$154,"&lt;="&amp;H$4+6,'Planning_zones'!$H$5:$H$154,"&gt;="&amp;H$4),0))</f>
        <v/>
      </c>
      <c r="I87" s="13">
        <f>IF(OR($A87="",I$4=""),"",IFERROR(COUNTIFS('Planning_zones'!$B$5:$B$154,$A87,'Planning_zones'!$K$5:$K$154,"&lt;&gt;Annulé",'Planning_zones'!$G$5:$G$154,"&lt;="&amp;I$4+6,'Planning_zones'!$H$5:$H$154,"&gt;="&amp;I$4),0))</f>
        <v/>
      </c>
      <c r="J87" s="13">
        <f>IF(OR($A87="",J$4=""),"",IFERROR(COUNTIFS('Planning_zones'!$B$5:$B$154,$A87,'Planning_zones'!$K$5:$K$154,"&lt;&gt;Annulé",'Planning_zones'!$G$5:$G$154,"&lt;="&amp;J$4+6,'Planning_zones'!$H$5:$H$154,"&gt;="&amp;J$4),0))</f>
        <v/>
      </c>
      <c r="K87" s="13">
        <f>IF(OR($A87="",K$4=""),"",IFERROR(COUNTIFS('Planning_zones'!$B$5:$B$154,$A87,'Planning_zones'!$K$5:$K$154,"&lt;&gt;Annulé",'Planning_zones'!$G$5:$G$154,"&lt;="&amp;K$4+6,'Planning_zones'!$H$5:$H$154,"&gt;="&amp;K$4),0))</f>
        <v/>
      </c>
      <c r="L87" s="13">
        <f>IF(OR($A87="",L$4=""),"",IFERROR(COUNTIFS('Planning_zones'!$B$5:$B$154,$A87,'Planning_zones'!$K$5:$K$154,"&lt;&gt;Annulé",'Planning_zones'!$G$5:$G$154,"&lt;="&amp;L$4+6,'Planning_zones'!$H$5:$H$154,"&gt;="&amp;L$4),0))</f>
        <v/>
      </c>
      <c r="M87" s="13">
        <f>IF(OR($A87="",M$4=""),"",IFERROR(COUNTIFS('Planning_zones'!$B$5:$B$154,$A87,'Planning_zones'!$K$5:$K$154,"&lt;&gt;Annulé",'Planning_zones'!$G$5:$G$154,"&lt;="&amp;M$4+6,'Planning_zones'!$H$5:$H$154,"&gt;="&amp;M$4),0))</f>
        <v/>
      </c>
      <c r="N87" s="13">
        <f>IF(OR($A87="",N$4=""),"",IFERROR(COUNTIFS('Planning_zones'!$B$5:$B$154,$A87,'Planning_zones'!$K$5:$K$154,"&lt;&gt;Annulé",'Planning_zones'!$G$5:$G$154,"&lt;="&amp;N$4+6,'Planning_zones'!$H$5:$H$154,"&gt;="&amp;N$4),0))</f>
        <v/>
      </c>
      <c r="O87" s="13">
        <f>IF(OR($A87="",O$4=""),"",IFERROR(COUNTIFS('Planning_zones'!$B$5:$B$154,$A87,'Planning_zones'!$K$5:$K$154,"&lt;&gt;Annulé",'Planning_zones'!$G$5:$G$154,"&lt;="&amp;O$4+6,'Planning_zones'!$H$5:$H$154,"&gt;="&amp;O$4),0))</f>
        <v/>
      </c>
      <c r="P87" s="13">
        <f>IF(OR($A87="",P$4=""),"",IFERROR(COUNTIFS('Planning_zones'!$B$5:$B$154,$A87,'Planning_zones'!$K$5:$K$154,"&lt;&gt;Annulé",'Planning_zones'!$G$5:$G$154,"&lt;="&amp;P$4+6,'Planning_zones'!$H$5:$H$154,"&gt;="&amp;P$4),0))</f>
        <v/>
      </c>
      <c r="Q87" s="13">
        <f>IF(OR($A87="",Q$4=""),"",IFERROR(COUNTIFS('Planning_zones'!$B$5:$B$154,$A87,'Planning_zones'!$K$5:$K$154,"&lt;&gt;Annulé",'Planning_zones'!$G$5:$G$154,"&lt;="&amp;Q$4+6,'Planning_zones'!$H$5:$H$154,"&gt;="&amp;Q$4),0))</f>
        <v/>
      </c>
      <c r="R87" s="13">
        <f>IF(OR($A87="",R$4=""),"",IFERROR(COUNTIFS('Planning_zones'!$B$5:$B$154,$A87,'Planning_zones'!$K$5:$K$154,"&lt;&gt;Annulé",'Planning_zones'!$G$5:$G$154,"&lt;="&amp;R$4+6,'Planning_zones'!$H$5:$H$154,"&gt;="&amp;R$4),0))</f>
        <v/>
      </c>
      <c r="S87" s="13">
        <f>IF(OR($A87="",S$4=""),"",IFERROR(COUNTIFS('Planning_zones'!$B$5:$B$154,$A87,'Planning_zones'!$K$5:$K$154,"&lt;&gt;Annulé",'Planning_zones'!$G$5:$G$154,"&lt;="&amp;S$4+6,'Planning_zones'!$H$5:$H$154,"&gt;="&amp;S$4),0))</f>
        <v/>
      </c>
      <c r="T87" s="13">
        <f>IF(OR($A87="",T$4=""),"",IFERROR(COUNTIFS('Planning_zones'!$B$5:$B$154,$A87,'Planning_zones'!$K$5:$K$154,"&lt;&gt;Annulé",'Planning_zones'!$G$5:$G$154,"&lt;="&amp;T$4+6,'Planning_zones'!$H$5:$H$154,"&gt;="&amp;T$4),0))</f>
        <v/>
      </c>
      <c r="U87" s="13">
        <f>IF(OR($A87="",U$4=""),"",IFERROR(COUNTIFS('Planning_zones'!$B$5:$B$154,$A87,'Planning_zones'!$K$5:$K$154,"&lt;&gt;Annulé",'Planning_zones'!$G$5:$G$154,"&lt;="&amp;U$4+6,'Planning_zones'!$H$5:$H$154,"&gt;="&amp;U$4),0))</f>
        <v/>
      </c>
      <c r="V87" s="13">
        <f>IF(OR($A87="",V$4=""),"",IFERROR(COUNTIFS('Planning_zones'!$B$5:$B$154,$A87,'Planning_zones'!$K$5:$K$154,"&lt;&gt;Annulé",'Planning_zones'!$G$5:$G$154,"&lt;="&amp;V$4+6,'Planning_zones'!$H$5:$H$154,"&gt;="&amp;V$4),0))</f>
        <v/>
      </c>
      <c r="W87" s="13">
        <f>IF(OR($A87="",W$4=""),"",IFERROR(COUNTIFS('Planning_zones'!$B$5:$B$154,$A87,'Planning_zones'!$K$5:$K$154,"&lt;&gt;Annulé",'Planning_zones'!$G$5:$G$154,"&lt;="&amp;W$4+6,'Planning_zones'!$H$5:$H$154,"&gt;="&amp;W$4),0))</f>
        <v/>
      </c>
      <c r="X87" s="13">
        <f>IF(OR($A87="",X$4=""),"",IFERROR(COUNTIFS('Planning_zones'!$B$5:$B$154,$A87,'Planning_zones'!$K$5:$K$154,"&lt;&gt;Annulé",'Planning_zones'!$G$5:$G$154,"&lt;="&amp;X$4+6,'Planning_zones'!$H$5:$H$154,"&gt;="&amp;X$4),0))</f>
        <v/>
      </c>
      <c r="Y87" s="13">
        <f>IF(OR($A87="",Y$4=""),"",IFERROR(COUNTIFS('Planning_zones'!$B$5:$B$154,$A87,'Planning_zones'!$K$5:$K$154,"&lt;&gt;Annulé",'Planning_zones'!$G$5:$G$154,"&lt;="&amp;Y$4+6,'Planning_zones'!$H$5:$H$154,"&gt;="&amp;Y$4),0))</f>
        <v/>
      </c>
      <c r="Z87" s="13">
        <f>IF(OR($A87="",Z$4=""),"",IFERROR(COUNTIFS('Planning_zones'!$B$5:$B$154,$A87,'Planning_zones'!$K$5:$K$154,"&lt;&gt;Annulé",'Planning_zones'!$G$5:$G$154,"&lt;="&amp;Z$4+6,'Planning_zones'!$H$5:$H$154,"&gt;="&amp;Z$4),0))</f>
        <v/>
      </c>
      <c r="AA87" s="13">
        <f>IF(OR($A87="",AA$4=""),"",IFERROR(COUNTIFS('Planning_zones'!$B$5:$B$154,$A87,'Planning_zones'!$K$5:$K$154,"&lt;&gt;Annulé",'Planning_zones'!$G$5:$G$154,"&lt;="&amp;AA$4+6,'Planning_zones'!$H$5:$H$154,"&gt;="&amp;AA$4),0))</f>
        <v/>
      </c>
      <c r="AB87" s="13">
        <f>IF(OR($A87="",AB$4=""),"",IFERROR(COUNTIFS('Planning_zones'!$B$5:$B$154,$A87,'Planning_zones'!$K$5:$K$154,"&lt;&gt;Annulé",'Planning_zones'!$G$5:$G$154,"&lt;="&amp;AB$4+6,'Planning_zones'!$H$5:$H$154,"&gt;="&amp;AB$4),0))</f>
        <v/>
      </c>
      <c r="AC87" s="13">
        <f>IF(OR($A87="",AC$4=""),"",IFERROR(COUNTIFS('Planning_zones'!$B$5:$B$154,$A87,'Planning_zones'!$K$5:$K$154,"&lt;&gt;Annulé",'Planning_zones'!$G$5:$G$154,"&lt;="&amp;AC$4+6,'Planning_zones'!$H$5:$H$154,"&gt;="&amp;AC$4),0))</f>
        <v/>
      </c>
      <c r="AD87" s="13">
        <f>IF(OR($A87="",AD$4=""),"",IFERROR(COUNTIFS('Planning_zones'!$B$5:$B$154,$A87,'Planning_zones'!$K$5:$K$154,"&lt;&gt;Annulé",'Planning_zones'!$G$5:$G$154,"&lt;="&amp;AD$4+6,'Planning_zones'!$H$5:$H$154,"&gt;="&amp;AD$4),0))</f>
        <v/>
      </c>
      <c r="AE87" s="13">
        <f>IF(OR($A87="",AE$4=""),"",IFERROR(COUNTIFS('Planning_zones'!$B$5:$B$154,$A87,'Planning_zones'!$K$5:$K$154,"&lt;&gt;Annulé",'Planning_zones'!$G$5:$G$154,"&lt;="&amp;AE$4+6,'Planning_zones'!$H$5:$H$154,"&gt;="&amp;AE$4),0))</f>
        <v/>
      </c>
      <c r="AF87" s="13">
        <f>IF(OR($A87="",AF$4=""),"",IFERROR(COUNTIFS('Planning_zones'!$B$5:$B$154,$A87,'Planning_zones'!$K$5:$K$154,"&lt;&gt;Annulé",'Planning_zones'!$G$5:$G$154,"&lt;="&amp;AF$4+6,'Planning_zones'!$H$5:$H$154,"&gt;="&amp;AF$4),0))</f>
        <v/>
      </c>
      <c r="AG87" s="13">
        <f>IF(OR($A87="",AG$4=""),"",IFERROR(COUNTIFS('Planning_zones'!$B$5:$B$154,$A87,'Planning_zones'!$K$5:$K$154,"&lt;&gt;Annulé",'Planning_zones'!$G$5:$G$154,"&lt;="&amp;AG$4+6,'Planning_zones'!$H$5:$H$154,"&gt;="&amp;AG$4),0))</f>
        <v/>
      </c>
      <c r="AH87" s="13">
        <f>IF(OR($A87="",AH$4=""),"",IFERROR(COUNTIFS('Planning_zones'!$B$5:$B$154,$A87,'Planning_zones'!$K$5:$K$154,"&lt;&gt;Annulé",'Planning_zones'!$G$5:$G$154,"&lt;="&amp;AH$4+6,'Planning_zones'!$H$5:$H$154,"&gt;="&amp;AH$4),0))</f>
        <v/>
      </c>
      <c r="AI87" s="13">
        <f>IF(OR($A87="",AI$4=""),"",IFERROR(COUNTIFS('Planning_zones'!$B$5:$B$154,$A87,'Planning_zones'!$K$5:$K$154,"&lt;&gt;Annulé",'Planning_zones'!$G$5:$G$154,"&lt;="&amp;AI$4+6,'Planning_zones'!$H$5:$H$154,"&gt;="&amp;AI$4),0))</f>
        <v/>
      </c>
      <c r="AJ87" s="13">
        <f>IF(OR($A87="",AJ$4=""),"",IFERROR(COUNTIFS('Planning_zones'!$B$5:$B$154,$A87,'Planning_zones'!$K$5:$K$154,"&lt;&gt;Annulé",'Planning_zones'!$G$5:$G$154,"&lt;="&amp;AJ$4+6,'Planning_zones'!$H$5:$H$154,"&gt;="&amp;AJ$4),0))</f>
        <v/>
      </c>
      <c r="AK87" s="13">
        <f>IF(OR($A87="",AK$4=""),"",IFERROR(COUNTIFS('Planning_zones'!$B$5:$B$154,$A87,'Planning_zones'!$K$5:$K$154,"&lt;&gt;Annulé",'Planning_zones'!$G$5:$G$154,"&lt;="&amp;AK$4+6,'Planning_zones'!$H$5:$H$154,"&gt;="&amp;AK$4),0))</f>
        <v/>
      </c>
      <c r="AL87" s="13">
        <f>IF(OR($A87="",AL$4=""),"",IFERROR(COUNTIFS('Planning_zones'!$B$5:$B$154,$A87,'Planning_zones'!$K$5:$K$154,"&lt;&gt;Annulé",'Planning_zones'!$G$5:$G$154,"&lt;="&amp;AL$4+6,'Planning_zones'!$H$5:$H$154,"&gt;="&amp;AL$4),0))</f>
        <v/>
      </c>
      <c r="AM87" s="13">
        <f>IF(OR($A87="",AM$4=""),"",IFERROR(COUNTIFS('Planning_zones'!$B$5:$B$154,$A87,'Planning_zones'!$K$5:$K$154,"&lt;&gt;Annulé",'Planning_zones'!$G$5:$G$154,"&lt;="&amp;AM$4+6,'Planning_zones'!$H$5:$H$154,"&gt;="&amp;AM$4),0))</f>
        <v/>
      </c>
      <c r="AN87" s="13">
        <f>IF(OR($A87="",AN$4=""),"",IFERROR(COUNTIFS('Planning_zones'!$B$5:$B$154,$A87,'Planning_zones'!$K$5:$K$154,"&lt;&gt;Annulé",'Planning_zones'!$G$5:$G$154,"&lt;="&amp;AN$4+6,'Planning_zones'!$H$5:$H$154,"&gt;="&amp;AN$4),0))</f>
        <v/>
      </c>
      <c r="AO87" s="13">
        <f>IF(OR($A87="",AO$4=""),"",IFERROR(COUNTIFS('Planning_zones'!$B$5:$B$154,$A87,'Planning_zones'!$K$5:$K$154,"&lt;&gt;Annulé",'Planning_zones'!$G$5:$G$154,"&lt;="&amp;AO$4+6,'Planning_zones'!$H$5:$H$154,"&gt;="&amp;AO$4),0))</f>
        <v/>
      </c>
      <c r="AP87" s="13">
        <f>IF(OR($A87="",AP$4=""),"",IFERROR(COUNTIFS('Planning_zones'!$B$5:$B$154,$A87,'Planning_zones'!$K$5:$K$154,"&lt;&gt;Annulé",'Planning_zones'!$G$5:$G$154,"&lt;="&amp;AP$4+6,'Planning_zones'!$H$5:$H$154,"&gt;="&amp;AP$4),0))</f>
        <v/>
      </c>
      <c r="AQ87" s="13">
        <f>IF(OR($A87="",AQ$4=""),"",IFERROR(COUNTIFS('Planning_zones'!$B$5:$B$154,$A87,'Planning_zones'!$K$5:$K$154,"&lt;&gt;Annulé",'Planning_zones'!$G$5:$G$154,"&lt;="&amp;AQ$4+6,'Planning_zones'!$H$5:$H$154,"&gt;="&amp;AQ$4),0))</f>
        <v/>
      </c>
      <c r="AR87" s="13">
        <f>IF(OR($A87="",AR$4=""),"",IFERROR(COUNTIFS('Planning_zones'!$B$5:$B$154,$A87,'Planning_zones'!$K$5:$K$154,"&lt;&gt;Annulé",'Planning_zones'!$G$5:$G$154,"&lt;="&amp;AR$4+6,'Planning_zones'!$H$5:$H$154,"&gt;="&amp;AR$4),0))</f>
        <v/>
      </c>
      <c r="AS87" s="13">
        <f>IF(OR($A87="",AS$4=""),"",IFERROR(COUNTIFS('Planning_zones'!$B$5:$B$154,$A87,'Planning_zones'!$K$5:$K$154,"&lt;&gt;Annulé",'Planning_zones'!$G$5:$G$154,"&lt;="&amp;AS$4+6,'Planning_zones'!$H$5:$H$154,"&gt;="&amp;AS$4),0))</f>
        <v/>
      </c>
      <c r="AT87" s="13">
        <f>IF(OR($A87="",AT$4=""),"",IFERROR(COUNTIFS('Planning_zones'!$B$5:$B$154,$A87,'Planning_zones'!$K$5:$K$154,"&lt;&gt;Annulé",'Planning_zones'!$G$5:$G$154,"&lt;="&amp;AT$4+6,'Planning_zones'!$H$5:$H$154,"&gt;="&amp;AT$4),0))</f>
        <v/>
      </c>
      <c r="AU87" s="13">
        <f>IF(OR($A87="",AU$4=""),"",IFERROR(COUNTIFS('Planning_zones'!$B$5:$B$154,$A87,'Planning_zones'!$K$5:$K$154,"&lt;&gt;Annulé",'Planning_zones'!$G$5:$G$154,"&lt;="&amp;AU$4+6,'Planning_zones'!$H$5:$H$154,"&gt;="&amp;AU$4),0))</f>
        <v/>
      </c>
      <c r="AV87" s="13">
        <f>IF(OR($A87="",AV$4=""),"",IFERROR(COUNTIFS('Planning_zones'!$B$5:$B$154,$A87,'Planning_zones'!$K$5:$K$154,"&lt;&gt;Annulé",'Planning_zones'!$G$5:$G$154,"&lt;="&amp;AV$4+6,'Planning_zones'!$H$5:$H$154,"&gt;="&amp;AV$4),0))</f>
        <v/>
      </c>
      <c r="AW87" s="13">
        <f>IF(OR($A87="",AW$4=""),"",IFERROR(COUNTIFS('Planning_zones'!$B$5:$B$154,$A87,'Planning_zones'!$K$5:$K$154,"&lt;&gt;Annulé",'Planning_zones'!$G$5:$G$154,"&lt;="&amp;AW$4+6,'Planning_zones'!$H$5:$H$154,"&gt;="&amp;AW$4),0))</f>
        <v/>
      </c>
      <c r="AX87" s="13">
        <f>IF(OR($A87="",AX$4=""),"",IFERROR(COUNTIFS('Planning_zones'!$B$5:$B$154,$A87,'Planning_zones'!$K$5:$K$154,"&lt;&gt;Annulé",'Planning_zones'!$G$5:$G$154,"&lt;="&amp;AX$4+6,'Planning_zones'!$H$5:$H$154,"&gt;="&amp;AX$4),0))</f>
        <v/>
      </c>
      <c r="AY87" s="13">
        <f>IF(OR($A87="",AY$4=""),"",IFERROR(COUNTIFS('Planning_zones'!$B$5:$B$154,$A87,'Planning_zones'!$K$5:$K$154,"&lt;&gt;Annulé",'Planning_zones'!$G$5:$G$154,"&lt;="&amp;AY$4+6,'Planning_zones'!$H$5:$H$154,"&gt;="&amp;AY$4),0))</f>
        <v/>
      </c>
      <c r="AZ87" s="13">
        <f>IF(OR($A87="",AZ$4=""),"",IFERROR(COUNTIFS('Planning_zones'!$B$5:$B$154,$A87,'Planning_zones'!$K$5:$K$154,"&lt;&gt;Annulé",'Planning_zones'!$G$5:$G$154,"&lt;="&amp;AZ$4+6,'Planning_zones'!$H$5:$H$154,"&gt;="&amp;AZ$4),0))</f>
        <v/>
      </c>
      <c r="BA87" s="13">
        <f>IF(OR($A87="",BA$4=""),"",IFERROR(COUNTIFS('Planning_zones'!$B$5:$B$154,$A87,'Planning_zones'!$K$5:$K$154,"&lt;&gt;Annulé",'Planning_zones'!$G$5:$G$154,"&lt;="&amp;BA$4+6,'Planning_zones'!$H$5:$H$154,"&gt;="&amp;BA$4),0))</f>
        <v/>
      </c>
    </row>
    <row r="88" ht="21" customHeight="1">
      <c r="A88" s="28">
        <f>IFERROR(INDEX('Paramètres'!$A$8:$A$107,MATCH(SMALL('Paramètres'!$C$8:$C$107,84),'Paramètres'!$C$8:$C$107,0)),"")</f>
        <v/>
      </c>
      <c r="B88" s="13">
        <f>IF(OR($A88="",B$4=""),"",IFERROR(COUNTIFS('Planning_zones'!$B$5:$B$154,$A88,'Planning_zones'!$K$5:$K$154,"&lt;&gt;Annulé",'Planning_zones'!$G$5:$G$154,"&lt;="&amp;B$4+6,'Planning_zones'!$H$5:$H$154,"&gt;="&amp;B$4),0))</f>
        <v/>
      </c>
      <c r="C88" s="13">
        <f>IF(OR($A88="",C$4=""),"",IFERROR(COUNTIFS('Planning_zones'!$B$5:$B$154,$A88,'Planning_zones'!$K$5:$K$154,"&lt;&gt;Annulé",'Planning_zones'!$G$5:$G$154,"&lt;="&amp;C$4+6,'Planning_zones'!$H$5:$H$154,"&gt;="&amp;C$4),0))</f>
        <v/>
      </c>
      <c r="D88" s="13">
        <f>IF(OR($A88="",D$4=""),"",IFERROR(COUNTIFS('Planning_zones'!$B$5:$B$154,$A88,'Planning_zones'!$K$5:$K$154,"&lt;&gt;Annulé",'Planning_zones'!$G$5:$G$154,"&lt;="&amp;D$4+6,'Planning_zones'!$H$5:$H$154,"&gt;="&amp;D$4),0))</f>
        <v/>
      </c>
      <c r="E88" s="13">
        <f>IF(OR($A88="",E$4=""),"",IFERROR(COUNTIFS('Planning_zones'!$B$5:$B$154,$A88,'Planning_zones'!$K$5:$K$154,"&lt;&gt;Annulé",'Planning_zones'!$G$5:$G$154,"&lt;="&amp;E$4+6,'Planning_zones'!$H$5:$H$154,"&gt;="&amp;E$4),0))</f>
        <v/>
      </c>
      <c r="F88" s="13">
        <f>IF(OR($A88="",F$4=""),"",IFERROR(COUNTIFS('Planning_zones'!$B$5:$B$154,$A88,'Planning_zones'!$K$5:$K$154,"&lt;&gt;Annulé",'Planning_zones'!$G$5:$G$154,"&lt;="&amp;F$4+6,'Planning_zones'!$H$5:$H$154,"&gt;="&amp;F$4),0))</f>
        <v/>
      </c>
      <c r="G88" s="13">
        <f>IF(OR($A88="",G$4=""),"",IFERROR(COUNTIFS('Planning_zones'!$B$5:$B$154,$A88,'Planning_zones'!$K$5:$K$154,"&lt;&gt;Annulé",'Planning_zones'!$G$5:$G$154,"&lt;="&amp;G$4+6,'Planning_zones'!$H$5:$H$154,"&gt;="&amp;G$4),0))</f>
        <v/>
      </c>
      <c r="H88" s="13">
        <f>IF(OR($A88="",H$4=""),"",IFERROR(COUNTIFS('Planning_zones'!$B$5:$B$154,$A88,'Planning_zones'!$K$5:$K$154,"&lt;&gt;Annulé",'Planning_zones'!$G$5:$G$154,"&lt;="&amp;H$4+6,'Planning_zones'!$H$5:$H$154,"&gt;="&amp;H$4),0))</f>
        <v/>
      </c>
      <c r="I88" s="13">
        <f>IF(OR($A88="",I$4=""),"",IFERROR(COUNTIFS('Planning_zones'!$B$5:$B$154,$A88,'Planning_zones'!$K$5:$K$154,"&lt;&gt;Annulé",'Planning_zones'!$G$5:$G$154,"&lt;="&amp;I$4+6,'Planning_zones'!$H$5:$H$154,"&gt;="&amp;I$4),0))</f>
        <v/>
      </c>
      <c r="J88" s="13">
        <f>IF(OR($A88="",J$4=""),"",IFERROR(COUNTIFS('Planning_zones'!$B$5:$B$154,$A88,'Planning_zones'!$K$5:$K$154,"&lt;&gt;Annulé",'Planning_zones'!$G$5:$G$154,"&lt;="&amp;J$4+6,'Planning_zones'!$H$5:$H$154,"&gt;="&amp;J$4),0))</f>
        <v/>
      </c>
      <c r="K88" s="13">
        <f>IF(OR($A88="",K$4=""),"",IFERROR(COUNTIFS('Planning_zones'!$B$5:$B$154,$A88,'Planning_zones'!$K$5:$K$154,"&lt;&gt;Annulé",'Planning_zones'!$G$5:$G$154,"&lt;="&amp;K$4+6,'Planning_zones'!$H$5:$H$154,"&gt;="&amp;K$4),0))</f>
        <v/>
      </c>
      <c r="L88" s="13">
        <f>IF(OR($A88="",L$4=""),"",IFERROR(COUNTIFS('Planning_zones'!$B$5:$B$154,$A88,'Planning_zones'!$K$5:$K$154,"&lt;&gt;Annulé",'Planning_zones'!$G$5:$G$154,"&lt;="&amp;L$4+6,'Planning_zones'!$H$5:$H$154,"&gt;="&amp;L$4),0))</f>
        <v/>
      </c>
      <c r="M88" s="13">
        <f>IF(OR($A88="",M$4=""),"",IFERROR(COUNTIFS('Planning_zones'!$B$5:$B$154,$A88,'Planning_zones'!$K$5:$K$154,"&lt;&gt;Annulé",'Planning_zones'!$G$5:$G$154,"&lt;="&amp;M$4+6,'Planning_zones'!$H$5:$H$154,"&gt;="&amp;M$4),0))</f>
        <v/>
      </c>
      <c r="N88" s="13">
        <f>IF(OR($A88="",N$4=""),"",IFERROR(COUNTIFS('Planning_zones'!$B$5:$B$154,$A88,'Planning_zones'!$K$5:$K$154,"&lt;&gt;Annulé",'Planning_zones'!$G$5:$G$154,"&lt;="&amp;N$4+6,'Planning_zones'!$H$5:$H$154,"&gt;="&amp;N$4),0))</f>
        <v/>
      </c>
      <c r="O88" s="13">
        <f>IF(OR($A88="",O$4=""),"",IFERROR(COUNTIFS('Planning_zones'!$B$5:$B$154,$A88,'Planning_zones'!$K$5:$K$154,"&lt;&gt;Annulé",'Planning_zones'!$G$5:$G$154,"&lt;="&amp;O$4+6,'Planning_zones'!$H$5:$H$154,"&gt;="&amp;O$4),0))</f>
        <v/>
      </c>
      <c r="P88" s="13">
        <f>IF(OR($A88="",P$4=""),"",IFERROR(COUNTIFS('Planning_zones'!$B$5:$B$154,$A88,'Planning_zones'!$K$5:$K$154,"&lt;&gt;Annulé",'Planning_zones'!$G$5:$G$154,"&lt;="&amp;P$4+6,'Planning_zones'!$H$5:$H$154,"&gt;="&amp;P$4),0))</f>
        <v/>
      </c>
      <c r="Q88" s="13">
        <f>IF(OR($A88="",Q$4=""),"",IFERROR(COUNTIFS('Planning_zones'!$B$5:$B$154,$A88,'Planning_zones'!$K$5:$K$154,"&lt;&gt;Annulé",'Planning_zones'!$G$5:$G$154,"&lt;="&amp;Q$4+6,'Planning_zones'!$H$5:$H$154,"&gt;="&amp;Q$4),0))</f>
        <v/>
      </c>
      <c r="R88" s="13">
        <f>IF(OR($A88="",R$4=""),"",IFERROR(COUNTIFS('Planning_zones'!$B$5:$B$154,$A88,'Planning_zones'!$K$5:$K$154,"&lt;&gt;Annulé",'Planning_zones'!$G$5:$G$154,"&lt;="&amp;R$4+6,'Planning_zones'!$H$5:$H$154,"&gt;="&amp;R$4),0))</f>
        <v/>
      </c>
      <c r="S88" s="13">
        <f>IF(OR($A88="",S$4=""),"",IFERROR(COUNTIFS('Planning_zones'!$B$5:$B$154,$A88,'Planning_zones'!$K$5:$K$154,"&lt;&gt;Annulé",'Planning_zones'!$G$5:$G$154,"&lt;="&amp;S$4+6,'Planning_zones'!$H$5:$H$154,"&gt;="&amp;S$4),0))</f>
        <v/>
      </c>
      <c r="T88" s="13">
        <f>IF(OR($A88="",T$4=""),"",IFERROR(COUNTIFS('Planning_zones'!$B$5:$B$154,$A88,'Planning_zones'!$K$5:$K$154,"&lt;&gt;Annulé",'Planning_zones'!$G$5:$G$154,"&lt;="&amp;T$4+6,'Planning_zones'!$H$5:$H$154,"&gt;="&amp;T$4),0))</f>
        <v/>
      </c>
      <c r="U88" s="13">
        <f>IF(OR($A88="",U$4=""),"",IFERROR(COUNTIFS('Planning_zones'!$B$5:$B$154,$A88,'Planning_zones'!$K$5:$K$154,"&lt;&gt;Annulé",'Planning_zones'!$G$5:$G$154,"&lt;="&amp;U$4+6,'Planning_zones'!$H$5:$H$154,"&gt;="&amp;U$4),0))</f>
        <v/>
      </c>
      <c r="V88" s="13">
        <f>IF(OR($A88="",V$4=""),"",IFERROR(COUNTIFS('Planning_zones'!$B$5:$B$154,$A88,'Planning_zones'!$K$5:$K$154,"&lt;&gt;Annulé",'Planning_zones'!$G$5:$G$154,"&lt;="&amp;V$4+6,'Planning_zones'!$H$5:$H$154,"&gt;="&amp;V$4),0))</f>
        <v/>
      </c>
      <c r="W88" s="13">
        <f>IF(OR($A88="",W$4=""),"",IFERROR(COUNTIFS('Planning_zones'!$B$5:$B$154,$A88,'Planning_zones'!$K$5:$K$154,"&lt;&gt;Annulé",'Planning_zones'!$G$5:$G$154,"&lt;="&amp;W$4+6,'Planning_zones'!$H$5:$H$154,"&gt;="&amp;W$4),0))</f>
        <v/>
      </c>
      <c r="X88" s="13">
        <f>IF(OR($A88="",X$4=""),"",IFERROR(COUNTIFS('Planning_zones'!$B$5:$B$154,$A88,'Planning_zones'!$K$5:$K$154,"&lt;&gt;Annulé",'Planning_zones'!$G$5:$G$154,"&lt;="&amp;X$4+6,'Planning_zones'!$H$5:$H$154,"&gt;="&amp;X$4),0))</f>
        <v/>
      </c>
      <c r="Y88" s="13">
        <f>IF(OR($A88="",Y$4=""),"",IFERROR(COUNTIFS('Planning_zones'!$B$5:$B$154,$A88,'Planning_zones'!$K$5:$K$154,"&lt;&gt;Annulé",'Planning_zones'!$G$5:$G$154,"&lt;="&amp;Y$4+6,'Planning_zones'!$H$5:$H$154,"&gt;="&amp;Y$4),0))</f>
        <v/>
      </c>
      <c r="Z88" s="13">
        <f>IF(OR($A88="",Z$4=""),"",IFERROR(COUNTIFS('Planning_zones'!$B$5:$B$154,$A88,'Planning_zones'!$K$5:$K$154,"&lt;&gt;Annulé",'Planning_zones'!$G$5:$G$154,"&lt;="&amp;Z$4+6,'Planning_zones'!$H$5:$H$154,"&gt;="&amp;Z$4),0))</f>
        <v/>
      </c>
      <c r="AA88" s="13">
        <f>IF(OR($A88="",AA$4=""),"",IFERROR(COUNTIFS('Planning_zones'!$B$5:$B$154,$A88,'Planning_zones'!$K$5:$K$154,"&lt;&gt;Annulé",'Planning_zones'!$G$5:$G$154,"&lt;="&amp;AA$4+6,'Planning_zones'!$H$5:$H$154,"&gt;="&amp;AA$4),0))</f>
        <v/>
      </c>
      <c r="AB88" s="13">
        <f>IF(OR($A88="",AB$4=""),"",IFERROR(COUNTIFS('Planning_zones'!$B$5:$B$154,$A88,'Planning_zones'!$K$5:$K$154,"&lt;&gt;Annulé",'Planning_zones'!$G$5:$G$154,"&lt;="&amp;AB$4+6,'Planning_zones'!$H$5:$H$154,"&gt;="&amp;AB$4),0))</f>
        <v/>
      </c>
      <c r="AC88" s="13">
        <f>IF(OR($A88="",AC$4=""),"",IFERROR(COUNTIFS('Planning_zones'!$B$5:$B$154,$A88,'Planning_zones'!$K$5:$K$154,"&lt;&gt;Annulé",'Planning_zones'!$G$5:$G$154,"&lt;="&amp;AC$4+6,'Planning_zones'!$H$5:$H$154,"&gt;="&amp;AC$4),0))</f>
        <v/>
      </c>
      <c r="AD88" s="13">
        <f>IF(OR($A88="",AD$4=""),"",IFERROR(COUNTIFS('Planning_zones'!$B$5:$B$154,$A88,'Planning_zones'!$K$5:$K$154,"&lt;&gt;Annulé",'Planning_zones'!$G$5:$G$154,"&lt;="&amp;AD$4+6,'Planning_zones'!$H$5:$H$154,"&gt;="&amp;AD$4),0))</f>
        <v/>
      </c>
      <c r="AE88" s="13">
        <f>IF(OR($A88="",AE$4=""),"",IFERROR(COUNTIFS('Planning_zones'!$B$5:$B$154,$A88,'Planning_zones'!$K$5:$K$154,"&lt;&gt;Annulé",'Planning_zones'!$G$5:$G$154,"&lt;="&amp;AE$4+6,'Planning_zones'!$H$5:$H$154,"&gt;="&amp;AE$4),0))</f>
        <v/>
      </c>
      <c r="AF88" s="13">
        <f>IF(OR($A88="",AF$4=""),"",IFERROR(COUNTIFS('Planning_zones'!$B$5:$B$154,$A88,'Planning_zones'!$K$5:$K$154,"&lt;&gt;Annulé",'Planning_zones'!$G$5:$G$154,"&lt;="&amp;AF$4+6,'Planning_zones'!$H$5:$H$154,"&gt;="&amp;AF$4),0))</f>
        <v/>
      </c>
      <c r="AG88" s="13">
        <f>IF(OR($A88="",AG$4=""),"",IFERROR(COUNTIFS('Planning_zones'!$B$5:$B$154,$A88,'Planning_zones'!$K$5:$K$154,"&lt;&gt;Annulé",'Planning_zones'!$G$5:$G$154,"&lt;="&amp;AG$4+6,'Planning_zones'!$H$5:$H$154,"&gt;="&amp;AG$4),0))</f>
        <v/>
      </c>
      <c r="AH88" s="13">
        <f>IF(OR($A88="",AH$4=""),"",IFERROR(COUNTIFS('Planning_zones'!$B$5:$B$154,$A88,'Planning_zones'!$K$5:$K$154,"&lt;&gt;Annulé",'Planning_zones'!$G$5:$G$154,"&lt;="&amp;AH$4+6,'Planning_zones'!$H$5:$H$154,"&gt;="&amp;AH$4),0))</f>
        <v/>
      </c>
      <c r="AI88" s="13">
        <f>IF(OR($A88="",AI$4=""),"",IFERROR(COUNTIFS('Planning_zones'!$B$5:$B$154,$A88,'Planning_zones'!$K$5:$K$154,"&lt;&gt;Annulé",'Planning_zones'!$G$5:$G$154,"&lt;="&amp;AI$4+6,'Planning_zones'!$H$5:$H$154,"&gt;="&amp;AI$4),0))</f>
        <v/>
      </c>
      <c r="AJ88" s="13">
        <f>IF(OR($A88="",AJ$4=""),"",IFERROR(COUNTIFS('Planning_zones'!$B$5:$B$154,$A88,'Planning_zones'!$K$5:$K$154,"&lt;&gt;Annulé",'Planning_zones'!$G$5:$G$154,"&lt;="&amp;AJ$4+6,'Planning_zones'!$H$5:$H$154,"&gt;="&amp;AJ$4),0))</f>
        <v/>
      </c>
      <c r="AK88" s="13">
        <f>IF(OR($A88="",AK$4=""),"",IFERROR(COUNTIFS('Planning_zones'!$B$5:$B$154,$A88,'Planning_zones'!$K$5:$K$154,"&lt;&gt;Annulé",'Planning_zones'!$G$5:$G$154,"&lt;="&amp;AK$4+6,'Planning_zones'!$H$5:$H$154,"&gt;="&amp;AK$4),0))</f>
        <v/>
      </c>
      <c r="AL88" s="13">
        <f>IF(OR($A88="",AL$4=""),"",IFERROR(COUNTIFS('Planning_zones'!$B$5:$B$154,$A88,'Planning_zones'!$K$5:$K$154,"&lt;&gt;Annulé",'Planning_zones'!$G$5:$G$154,"&lt;="&amp;AL$4+6,'Planning_zones'!$H$5:$H$154,"&gt;="&amp;AL$4),0))</f>
        <v/>
      </c>
      <c r="AM88" s="13">
        <f>IF(OR($A88="",AM$4=""),"",IFERROR(COUNTIFS('Planning_zones'!$B$5:$B$154,$A88,'Planning_zones'!$K$5:$K$154,"&lt;&gt;Annulé",'Planning_zones'!$G$5:$G$154,"&lt;="&amp;AM$4+6,'Planning_zones'!$H$5:$H$154,"&gt;="&amp;AM$4),0))</f>
        <v/>
      </c>
      <c r="AN88" s="13">
        <f>IF(OR($A88="",AN$4=""),"",IFERROR(COUNTIFS('Planning_zones'!$B$5:$B$154,$A88,'Planning_zones'!$K$5:$K$154,"&lt;&gt;Annulé",'Planning_zones'!$G$5:$G$154,"&lt;="&amp;AN$4+6,'Planning_zones'!$H$5:$H$154,"&gt;="&amp;AN$4),0))</f>
        <v/>
      </c>
      <c r="AO88" s="13">
        <f>IF(OR($A88="",AO$4=""),"",IFERROR(COUNTIFS('Planning_zones'!$B$5:$B$154,$A88,'Planning_zones'!$K$5:$K$154,"&lt;&gt;Annulé",'Planning_zones'!$G$5:$G$154,"&lt;="&amp;AO$4+6,'Planning_zones'!$H$5:$H$154,"&gt;="&amp;AO$4),0))</f>
        <v/>
      </c>
      <c r="AP88" s="13">
        <f>IF(OR($A88="",AP$4=""),"",IFERROR(COUNTIFS('Planning_zones'!$B$5:$B$154,$A88,'Planning_zones'!$K$5:$K$154,"&lt;&gt;Annulé",'Planning_zones'!$G$5:$G$154,"&lt;="&amp;AP$4+6,'Planning_zones'!$H$5:$H$154,"&gt;="&amp;AP$4),0))</f>
        <v/>
      </c>
      <c r="AQ88" s="13">
        <f>IF(OR($A88="",AQ$4=""),"",IFERROR(COUNTIFS('Planning_zones'!$B$5:$B$154,$A88,'Planning_zones'!$K$5:$K$154,"&lt;&gt;Annulé",'Planning_zones'!$G$5:$G$154,"&lt;="&amp;AQ$4+6,'Planning_zones'!$H$5:$H$154,"&gt;="&amp;AQ$4),0))</f>
        <v/>
      </c>
      <c r="AR88" s="13">
        <f>IF(OR($A88="",AR$4=""),"",IFERROR(COUNTIFS('Planning_zones'!$B$5:$B$154,$A88,'Planning_zones'!$K$5:$K$154,"&lt;&gt;Annulé",'Planning_zones'!$G$5:$G$154,"&lt;="&amp;AR$4+6,'Planning_zones'!$H$5:$H$154,"&gt;="&amp;AR$4),0))</f>
        <v/>
      </c>
      <c r="AS88" s="13">
        <f>IF(OR($A88="",AS$4=""),"",IFERROR(COUNTIFS('Planning_zones'!$B$5:$B$154,$A88,'Planning_zones'!$K$5:$K$154,"&lt;&gt;Annulé",'Planning_zones'!$G$5:$G$154,"&lt;="&amp;AS$4+6,'Planning_zones'!$H$5:$H$154,"&gt;="&amp;AS$4),0))</f>
        <v/>
      </c>
      <c r="AT88" s="13">
        <f>IF(OR($A88="",AT$4=""),"",IFERROR(COUNTIFS('Planning_zones'!$B$5:$B$154,$A88,'Planning_zones'!$K$5:$K$154,"&lt;&gt;Annulé",'Planning_zones'!$G$5:$G$154,"&lt;="&amp;AT$4+6,'Planning_zones'!$H$5:$H$154,"&gt;="&amp;AT$4),0))</f>
        <v/>
      </c>
      <c r="AU88" s="13">
        <f>IF(OR($A88="",AU$4=""),"",IFERROR(COUNTIFS('Planning_zones'!$B$5:$B$154,$A88,'Planning_zones'!$K$5:$K$154,"&lt;&gt;Annulé",'Planning_zones'!$G$5:$G$154,"&lt;="&amp;AU$4+6,'Planning_zones'!$H$5:$H$154,"&gt;="&amp;AU$4),0))</f>
        <v/>
      </c>
      <c r="AV88" s="13">
        <f>IF(OR($A88="",AV$4=""),"",IFERROR(COUNTIFS('Planning_zones'!$B$5:$B$154,$A88,'Planning_zones'!$K$5:$K$154,"&lt;&gt;Annulé",'Planning_zones'!$G$5:$G$154,"&lt;="&amp;AV$4+6,'Planning_zones'!$H$5:$H$154,"&gt;="&amp;AV$4),0))</f>
        <v/>
      </c>
      <c r="AW88" s="13">
        <f>IF(OR($A88="",AW$4=""),"",IFERROR(COUNTIFS('Planning_zones'!$B$5:$B$154,$A88,'Planning_zones'!$K$5:$K$154,"&lt;&gt;Annulé",'Planning_zones'!$G$5:$G$154,"&lt;="&amp;AW$4+6,'Planning_zones'!$H$5:$H$154,"&gt;="&amp;AW$4),0))</f>
        <v/>
      </c>
      <c r="AX88" s="13">
        <f>IF(OR($A88="",AX$4=""),"",IFERROR(COUNTIFS('Planning_zones'!$B$5:$B$154,$A88,'Planning_zones'!$K$5:$K$154,"&lt;&gt;Annulé",'Planning_zones'!$G$5:$G$154,"&lt;="&amp;AX$4+6,'Planning_zones'!$H$5:$H$154,"&gt;="&amp;AX$4),0))</f>
        <v/>
      </c>
      <c r="AY88" s="13">
        <f>IF(OR($A88="",AY$4=""),"",IFERROR(COUNTIFS('Planning_zones'!$B$5:$B$154,$A88,'Planning_zones'!$K$5:$K$154,"&lt;&gt;Annulé",'Planning_zones'!$G$5:$G$154,"&lt;="&amp;AY$4+6,'Planning_zones'!$H$5:$H$154,"&gt;="&amp;AY$4),0))</f>
        <v/>
      </c>
      <c r="AZ88" s="13">
        <f>IF(OR($A88="",AZ$4=""),"",IFERROR(COUNTIFS('Planning_zones'!$B$5:$B$154,$A88,'Planning_zones'!$K$5:$K$154,"&lt;&gt;Annulé",'Planning_zones'!$G$5:$G$154,"&lt;="&amp;AZ$4+6,'Planning_zones'!$H$5:$H$154,"&gt;="&amp;AZ$4),0))</f>
        <v/>
      </c>
      <c r="BA88" s="13">
        <f>IF(OR($A88="",BA$4=""),"",IFERROR(COUNTIFS('Planning_zones'!$B$5:$B$154,$A88,'Planning_zones'!$K$5:$K$154,"&lt;&gt;Annulé",'Planning_zones'!$G$5:$G$154,"&lt;="&amp;BA$4+6,'Planning_zones'!$H$5:$H$154,"&gt;="&amp;BA$4),0))</f>
        <v/>
      </c>
    </row>
    <row r="89" ht="21" customHeight="1">
      <c r="A89" s="27">
        <f>IFERROR(INDEX('Paramètres'!$A$8:$A$107,MATCH(SMALL('Paramètres'!$C$8:$C$107,85),'Paramètres'!$C$8:$C$107,0)),"")</f>
        <v/>
      </c>
      <c r="B89" s="13">
        <f>IF(OR($A89="",B$4=""),"",IFERROR(COUNTIFS('Planning_zones'!$B$5:$B$154,$A89,'Planning_zones'!$K$5:$K$154,"&lt;&gt;Annulé",'Planning_zones'!$G$5:$G$154,"&lt;="&amp;B$4+6,'Planning_zones'!$H$5:$H$154,"&gt;="&amp;B$4),0))</f>
        <v/>
      </c>
      <c r="C89" s="13">
        <f>IF(OR($A89="",C$4=""),"",IFERROR(COUNTIFS('Planning_zones'!$B$5:$B$154,$A89,'Planning_zones'!$K$5:$K$154,"&lt;&gt;Annulé",'Planning_zones'!$G$5:$G$154,"&lt;="&amp;C$4+6,'Planning_zones'!$H$5:$H$154,"&gt;="&amp;C$4),0))</f>
        <v/>
      </c>
      <c r="D89" s="13">
        <f>IF(OR($A89="",D$4=""),"",IFERROR(COUNTIFS('Planning_zones'!$B$5:$B$154,$A89,'Planning_zones'!$K$5:$K$154,"&lt;&gt;Annulé",'Planning_zones'!$G$5:$G$154,"&lt;="&amp;D$4+6,'Planning_zones'!$H$5:$H$154,"&gt;="&amp;D$4),0))</f>
        <v/>
      </c>
      <c r="E89" s="13">
        <f>IF(OR($A89="",E$4=""),"",IFERROR(COUNTIFS('Planning_zones'!$B$5:$B$154,$A89,'Planning_zones'!$K$5:$K$154,"&lt;&gt;Annulé",'Planning_zones'!$G$5:$G$154,"&lt;="&amp;E$4+6,'Planning_zones'!$H$5:$H$154,"&gt;="&amp;E$4),0))</f>
        <v/>
      </c>
      <c r="F89" s="13">
        <f>IF(OR($A89="",F$4=""),"",IFERROR(COUNTIFS('Planning_zones'!$B$5:$B$154,$A89,'Planning_zones'!$K$5:$K$154,"&lt;&gt;Annulé",'Planning_zones'!$G$5:$G$154,"&lt;="&amp;F$4+6,'Planning_zones'!$H$5:$H$154,"&gt;="&amp;F$4),0))</f>
        <v/>
      </c>
      <c r="G89" s="13">
        <f>IF(OR($A89="",G$4=""),"",IFERROR(COUNTIFS('Planning_zones'!$B$5:$B$154,$A89,'Planning_zones'!$K$5:$K$154,"&lt;&gt;Annulé",'Planning_zones'!$G$5:$G$154,"&lt;="&amp;G$4+6,'Planning_zones'!$H$5:$H$154,"&gt;="&amp;G$4),0))</f>
        <v/>
      </c>
      <c r="H89" s="13">
        <f>IF(OR($A89="",H$4=""),"",IFERROR(COUNTIFS('Planning_zones'!$B$5:$B$154,$A89,'Planning_zones'!$K$5:$K$154,"&lt;&gt;Annulé",'Planning_zones'!$G$5:$G$154,"&lt;="&amp;H$4+6,'Planning_zones'!$H$5:$H$154,"&gt;="&amp;H$4),0))</f>
        <v/>
      </c>
      <c r="I89" s="13">
        <f>IF(OR($A89="",I$4=""),"",IFERROR(COUNTIFS('Planning_zones'!$B$5:$B$154,$A89,'Planning_zones'!$K$5:$K$154,"&lt;&gt;Annulé",'Planning_zones'!$G$5:$G$154,"&lt;="&amp;I$4+6,'Planning_zones'!$H$5:$H$154,"&gt;="&amp;I$4),0))</f>
        <v/>
      </c>
      <c r="J89" s="13">
        <f>IF(OR($A89="",J$4=""),"",IFERROR(COUNTIFS('Planning_zones'!$B$5:$B$154,$A89,'Planning_zones'!$K$5:$K$154,"&lt;&gt;Annulé",'Planning_zones'!$G$5:$G$154,"&lt;="&amp;J$4+6,'Planning_zones'!$H$5:$H$154,"&gt;="&amp;J$4),0))</f>
        <v/>
      </c>
      <c r="K89" s="13">
        <f>IF(OR($A89="",K$4=""),"",IFERROR(COUNTIFS('Planning_zones'!$B$5:$B$154,$A89,'Planning_zones'!$K$5:$K$154,"&lt;&gt;Annulé",'Planning_zones'!$G$5:$G$154,"&lt;="&amp;K$4+6,'Planning_zones'!$H$5:$H$154,"&gt;="&amp;K$4),0))</f>
        <v/>
      </c>
      <c r="L89" s="13">
        <f>IF(OR($A89="",L$4=""),"",IFERROR(COUNTIFS('Planning_zones'!$B$5:$B$154,$A89,'Planning_zones'!$K$5:$K$154,"&lt;&gt;Annulé",'Planning_zones'!$G$5:$G$154,"&lt;="&amp;L$4+6,'Planning_zones'!$H$5:$H$154,"&gt;="&amp;L$4),0))</f>
        <v/>
      </c>
      <c r="M89" s="13">
        <f>IF(OR($A89="",M$4=""),"",IFERROR(COUNTIFS('Planning_zones'!$B$5:$B$154,$A89,'Planning_zones'!$K$5:$K$154,"&lt;&gt;Annulé",'Planning_zones'!$G$5:$G$154,"&lt;="&amp;M$4+6,'Planning_zones'!$H$5:$H$154,"&gt;="&amp;M$4),0))</f>
        <v/>
      </c>
      <c r="N89" s="13">
        <f>IF(OR($A89="",N$4=""),"",IFERROR(COUNTIFS('Planning_zones'!$B$5:$B$154,$A89,'Planning_zones'!$K$5:$K$154,"&lt;&gt;Annulé",'Planning_zones'!$G$5:$G$154,"&lt;="&amp;N$4+6,'Planning_zones'!$H$5:$H$154,"&gt;="&amp;N$4),0))</f>
        <v/>
      </c>
      <c r="O89" s="13">
        <f>IF(OR($A89="",O$4=""),"",IFERROR(COUNTIFS('Planning_zones'!$B$5:$B$154,$A89,'Planning_zones'!$K$5:$K$154,"&lt;&gt;Annulé",'Planning_zones'!$G$5:$G$154,"&lt;="&amp;O$4+6,'Planning_zones'!$H$5:$H$154,"&gt;="&amp;O$4),0))</f>
        <v/>
      </c>
      <c r="P89" s="13">
        <f>IF(OR($A89="",P$4=""),"",IFERROR(COUNTIFS('Planning_zones'!$B$5:$B$154,$A89,'Planning_zones'!$K$5:$K$154,"&lt;&gt;Annulé",'Planning_zones'!$G$5:$G$154,"&lt;="&amp;P$4+6,'Planning_zones'!$H$5:$H$154,"&gt;="&amp;P$4),0))</f>
        <v/>
      </c>
      <c r="Q89" s="13">
        <f>IF(OR($A89="",Q$4=""),"",IFERROR(COUNTIFS('Planning_zones'!$B$5:$B$154,$A89,'Planning_zones'!$K$5:$K$154,"&lt;&gt;Annulé",'Planning_zones'!$G$5:$G$154,"&lt;="&amp;Q$4+6,'Planning_zones'!$H$5:$H$154,"&gt;="&amp;Q$4),0))</f>
        <v/>
      </c>
      <c r="R89" s="13">
        <f>IF(OR($A89="",R$4=""),"",IFERROR(COUNTIFS('Planning_zones'!$B$5:$B$154,$A89,'Planning_zones'!$K$5:$K$154,"&lt;&gt;Annulé",'Planning_zones'!$G$5:$G$154,"&lt;="&amp;R$4+6,'Planning_zones'!$H$5:$H$154,"&gt;="&amp;R$4),0))</f>
        <v/>
      </c>
      <c r="S89" s="13">
        <f>IF(OR($A89="",S$4=""),"",IFERROR(COUNTIFS('Planning_zones'!$B$5:$B$154,$A89,'Planning_zones'!$K$5:$K$154,"&lt;&gt;Annulé",'Planning_zones'!$G$5:$G$154,"&lt;="&amp;S$4+6,'Planning_zones'!$H$5:$H$154,"&gt;="&amp;S$4),0))</f>
        <v/>
      </c>
      <c r="T89" s="13">
        <f>IF(OR($A89="",T$4=""),"",IFERROR(COUNTIFS('Planning_zones'!$B$5:$B$154,$A89,'Planning_zones'!$K$5:$K$154,"&lt;&gt;Annulé",'Planning_zones'!$G$5:$G$154,"&lt;="&amp;T$4+6,'Planning_zones'!$H$5:$H$154,"&gt;="&amp;T$4),0))</f>
        <v/>
      </c>
      <c r="U89" s="13">
        <f>IF(OR($A89="",U$4=""),"",IFERROR(COUNTIFS('Planning_zones'!$B$5:$B$154,$A89,'Planning_zones'!$K$5:$K$154,"&lt;&gt;Annulé",'Planning_zones'!$G$5:$G$154,"&lt;="&amp;U$4+6,'Planning_zones'!$H$5:$H$154,"&gt;="&amp;U$4),0))</f>
        <v/>
      </c>
      <c r="V89" s="13">
        <f>IF(OR($A89="",V$4=""),"",IFERROR(COUNTIFS('Planning_zones'!$B$5:$B$154,$A89,'Planning_zones'!$K$5:$K$154,"&lt;&gt;Annulé",'Planning_zones'!$G$5:$G$154,"&lt;="&amp;V$4+6,'Planning_zones'!$H$5:$H$154,"&gt;="&amp;V$4),0))</f>
        <v/>
      </c>
      <c r="W89" s="13">
        <f>IF(OR($A89="",W$4=""),"",IFERROR(COUNTIFS('Planning_zones'!$B$5:$B$154,$A89,'Planning_zones'!$K$5:$K$154,"&lt;&gt;Annulé",'Planning_zones'!$G$5:$G$154,"&lt;="&amp;W$4+6,'Planning_zones'!$H$5:$H$154,"&gt;="&amp;W$4),0))</f>
        <v/>
      </c>
      <c r="X89" s="13">
        <f>IF(OR($A89="",X$4=""),"",IFERROR(COUNTIFS('Planning_zones'!$B$5:$B$154,$A89,'Planning_zones'!$K$5:$K$154,"&lt;&gt;Annulé",'Planning_zones'!$G$5:$G$154,"&lt;="&amp;X$4+6,'Planning_zones'!$H$5:$H$154,"&gt;="&amp;X$4),0))</f>
        <v/>
      </c>
      <c r="Y89" s="13">
        <f>IF(OR($A89="",Y$4=""),"",IFERROR(COUNTIFS('Planning_zones'!$B$5:$B$154,$A89,'Planning_zones'!$K$5:$K$154,"&lt;&gt;Annulé",'Planning_zones'!$G$5:$G$154,"&lt;="&amp;Y$4+6,'Planning_zones'!$H$5:$H$154,"&gt;="&amp;Y$4),0))</f>
        <v/>
      </c>
      <c r="Z89" s="13">
        <f>IF(OR($A89="",Z$4=""),"",IFERROR(COUNTIFS('Planning_zones'!$B$5:$B$154,$A89,'Planning_zones'!$K$5:$K$154,"&lt;&gt;Annulé",'Planning_zones'!$G$5:$G$154,"&lt;="&amp;Z$4+6,'Planning_zones'!$H$5:$H$154,"&gt;="&amp;Z$4),0))</f>
        <v/>
      </c>
      <c r="AA89" s="13">
        <f>IF(OR($A89="",AA$4=""),"",IFERROR(COUNTIFS('Planning_zones'!$B$5:$B$154,$A89,'Planning_zones'!$K$5:$K$154,"&lt;&gt;Annulé",'Planning_zones'!$G$5:$G$154,"&lt;="&amp;AA$4+6,'Planning_zones'!$H$5:$H$154,"&gt;="&amp;AA$4),0))</f>
        <v/>
      </c>
      <c r="AB89" s="13">
        <f>IF(OR($A89="",AB$4=""),"",IFERROR(COUNTIFS('Planning_zones'!$B$5:$B$154,$A89,'Planning_zones'!$K$5:$K$154,"&lt;&gt;Annulé",'Planning_zones'!$G$5:$G$154,"&lt;="&amp;AB$4+6,'Planning_zones'!$H$5:$H$154,"&gt;="&amp;AB$4),0))</f>
        <v/>
      </c>
      <c r="AC89" s="13">
        <f>IF(OR($A89="",AC$4=""),"",IFERROR(COUNTIFS('Planning_zones'!$B$5:$B$154,$A89,'Planning_zones'!$K$5:$K$154,"&lt;&gt;Annulé",'Planning_zones'!$G$5:$G$154,"&lt;="&amp;AC$4+6,'Planning_zones'!$H$5:$H$154,"&gt;="&amp;AC$4),0))</f>
        <v/>
      </c>
      <c r="AD89" s="13">
        <f>IF(OR($A89="",AD$4=""),"",IFERROR(COUNTIFS('Planning_zones'!$B$5:$B$154,$A89,'Planning_zones'!$K$5:$K$154,"&lt;&gt;Annulé",'Planning_zones'!$G$5:$G$154,"&lt;="&amp;AD$4+6,'Planning_zones'!$H$5:$H$154,"&gt;="&amp;AD$4),0))</f>
        <v/>
      </c>
      <c r="AE89" s="13">
        <f>IF(OR($A89="",AE$4=""),"",IFERROR(COUNTIFS('Planning_zones'!$B$5:$B$154,$A89,'Planning_zones'!$K$5:$K$154,"&lt;&gt;Annulé",'Planning_zones'!$G$5:$G$154,"&lt;="&amp;AE$4+6,'Planning_zones'!$H$5:$H$154,"&gt;="&amp;AE$4),0))</f>
        <v/>
      </c>
      <c r="AF89" s="13">
        <f>IF(OR($A89="",AF$4=""),"",IFERROR(COUNTIFS('Planning_zones'!$B$5:$B$154,$A89,'Planning_zones'!$K$5:$K$154,"&lt;&gt;Annulé",'Planning_zones'!$G$5:$G$154,"&lt;="&amp;AF$4+6,'Planning_zones'!$H$5:$H$154,"&gt;="&amp;AF$4),0))</f>
        <v/>
      </c>
      <c r="AG89" s="13">
        <f>IF(OR($A89="",AG$4=""),"",IFERROR(COUNTIFS('Planning_zones'!$B$5:$B$154,$A89,'Planning_zones'!$K$5:$K$154,"&lt;&gt;Annulé",'Planning_zones'!$G$5:$G$154,"&lt;="&amp;AG$4+6,'Planning_zones'!$H$5:$H$154,"&gt;="&amp;AG$4),0))</f>
        <v/>
      </c>
      <c r="AH89" s="13">
        <f>IF(OR($A89="",AH$4=""),"",IFERROR(COUNTIFS('Planning_zones'!$B$5:$B$154,$A89,'Planning_zones'!$K$5:$K$154,"&lt;&gt;Annulé",'Planning_zones'!$G$5:$G$154,"&lt;="&amp;AH$4+6,'Planning_zones'!$H$5:$H$154,"&gt;="&amp;AH$4),0))</f>
        <v/>
      </c>
      <c r="AI89" s="13">
        <f>IF(OR($A89="",AI$4=""),"",IFERROR(COUNTIFS('Planning_zones'!$B$5:$B$154,$A89,'Planning_zones'!$K$5:$K$154,"&lt;&gt;Annulé",'Planning_zones'!$G$5:$G$154,"&lt;="&amp;AI$4+6,'Planning_zones'!$H$5:$H$154,"&gt;="&amp;AI$4),0))</f>
        <v/>
      </c>
      <c r="AJ89" s="13">
        <f>IF(OR($A89="",AJ$4=""),"",IFERROR(COUNTIFS('Planning_zones'!$B$5:$B$154,$A89,'Planning_zones'!$K$5:$K$154,"&lt;&gt;Annulé",'Planning_zones'!$G$5:$G$154,"&lt;="&amp;AJ$4+6,'Planning_zones'!$H$5:$H$154,"&gt;="&amp;AJ$4),0))</f>
        <v/>
      </c>
      <c r="AK89" s="13">
        <f>IF(OR($A89="",AK$4=""),"",IFERROR(COUNTIFS('Planning_zones'!$B$5:$B$154,$A89,'Planning_zones'!$K$5:$K$154,"&lt;&gt;Annulé",'Planning_zones'!$G$5:$G$154,"&lt;="&amp;AK$4+6,'Planning_zones'!$H$5:$H$154,"&gt;="&amp;AK$4),0))</f>
        <v/>
      </c>
      <c r="AL89" s="13">
        <f>IF(OR($A89="",AL$4=""),"",IFERROR(COUNTIFS('Planning_zones'!$B$5:$B$154,$A89,'Planning_zones'!$K$5:$K$154,"&lt;&gt;Annulé",'Planning_zones'!$G$5:$G$154,"&lt;="&amp;AL$4+6,'Planning_zones'!$H$5:$H$154,"&gt;="&amp;AL$4),0))</f>
        <v/>
      </c>
      <c r="AM89" s="13">
        <f>IF(OR($A89="",AM$4=""),"",IFERROR(COUNTIFS('Planning_zones'!$B$5:$B$154,$A89,'Planning_zones'!$K$5:$K$154,"&lt;&gt;Annulé",'Planning_zones'!$G$5:$G$154,"&lt;="&amp;AM$4+6,'Planning_zones'!$H$5:$H$154,"&gt;="&amp;AM$4),0))</f>
        <v/>
      </c>
      <c r="AN89" s="13">
        <f>IF(OR($A89="",AN$4=""),"",IFERROR(COUNTIFS('Planning_zones'!$B$5:$B$154,$A89,'Planning_zones'!$K$5:$K$154,"&lt;&gt;Annulé",'Planning_zones'!$G$5:$G$154,"&lt;="&amp;AN$4+6,'Planning_zones'!$H$5:$H$154,"&gt;="&amp;AN$4),0))</f>
        <v/>
      </c>
      <c r="AO89" s="13">
        <f>IF(OR($A89="",AO$4=""),"",IFERROR(COUNTIFS('Planning_zones'!$B$5:$B$154,$A89,'Planning_zones'!$K$5:$K$154,"&lt;&gt;Annulé",'Planning_zones'!$G$5:$G$154,"&lt;="&amp;AO$4+6,'Planning_zones'!$H$5:$H$154,"&gt;="&amp;AO$4),0))</f>
        <v/>
      </c>
      <c r="AP89" s="13">
        <f>IF(OR($A89="",AP$4=""),"",IFERROR(COUNTIFS('Planning_zones'!$B$5:$B$154,$A89,'Planning_zones'!$K$5:$K$154,"&lt;&gt;Annulé",'Planning_zones'!$G$5:$G$154,"&lt;="&amp;AP$4+6,'Planning_zones'!$H$5:$H$154,"&gt;="&amp;AP$4),0))</f>
        <v/>
      </c>
      <c r="AQ89" s="13">
        <f>IF(OR($A89="",AQ$4=""),"",IFERROR(COUNTIFS('Planning_zones'!$B$5:$B$154,$A89,'Planning_zones'!$K$5:$K$154,"&lt;&gt;Annulé",'Planning_zones'!$G$5:$G$154,"&lt;="&amp;AQ$4+6,'Planning_zones'!$H$5:$H$154,"&gt;="&amp;AQ$4),0))</f>
        <v/>
      </c>
      <c r="AR89" s="13">
        <f>IF(OR($A89="",AR$4=""),"",IFERROR(COUNTIFS('Planning_zones'!$B$5:$B$154,$A89,'Planning_zones'!$K$5:$K$154,"&lt;&gt;Annulé",'Planning_zones'!$G$5:$G$154,"&lt;="&amp;AR$4+6,'Planning_zones'!$H$5:$H$154,"&gt;="&amp;AR$4),0))</f>
        <v/>
      </c>
      <c r="AS89" s="13">
        <f>IF(OR($A89="",AS$4=""),"",IFERROR(COUNTIFS('Planning_zones'!$B$5:$B$154,$A89,'Planning_zones'!$K$5:$K$154,"&lt;&gt;Annulé",'Planning_zones'!$G$5:$G$154,"&lt;="&amp;AS$4+6,'Planning_zones'!$H$5:$H$154,"&gt;="&amp;AS$4),0))</f>
        <v/>
      </c>
      <c r="AT89" s="13">
        <f>IF(OR($A89="",AT$4=""),"",IFERROR(COUNTIFS('Planning_zones'!$B$5:$B$154,$A89,'Planning_zones'!$K$5:$K$154,"&lt;&gt;Annulé",'Planning_zones'!$G$5:$G$154,"&lt;="&amp;AT$4+6,'Planning_zones'!$H$5:$H$154,"&gt;="&amp;AT$4),0))</f>
        <v/>
      </c>
      <c r="AU89" s="13">
        <f>IF(OR($A89="",AU$4=""),"",IFERROR(COUNTIFS('Planning_zones'!$B$5:$B$154,$A89,'Planning_zones'!$K$5:$K$154,"&lt;&gt;Annulé",'Planning_zones'!$G$5:$G$154,"&lt;="&amp;AU$4+6,'Planning_zones'!$H$5:$H$154,"&gt;="&amp;AU$4),0))</f>
        <v/>
      </c>
      <c r="AV89" s="13">
        <f>IF(OR($A89="",AV$4=""),"",IFERROR(COUNTIFS('Planning_zones'!$B$5:$B$154,$A89,'Planning_zones'!$K$5:$K$154,"&lt;&gt;Annulé",'Planning_zones'!$G$5:$G$154,"&lt;="&amp;AV$4+6,'Planning_zones'!$H$5:$H$154,"&gt;="&amp;AV$4),0))</f>
        <v/>
      </c>
      <c r="AW89" s="13">
        <f>IF(OR($A89="",AW$4=""),"",IFERROR(COUNTIFS('Planning_zones'!$B$5:$B$154,$A89,'Planning_zones'!$K$5:$K$154,"&lt;&gt;Annulé",'Planning_zones'!$G$5:$G$154,"&lt;="&amp;AW$4+6,'Planning_zones'!$H$5:$H$154,"&gt;="&amp;AW$4),0))</f>
        <v/>
      </c>
      <c r="AX89" s="13">
        <f>IF(OR($A89="",AX$4=""),"",IFERROR(COUNTIFS('Planning_zones'!$B$5:$B$154,$A89,'Planning_zones'!$K$5:$K$154,"&lt;&gt;Annulé",'Planning_zones'!$G$5:$G$154,"&lt;="&amp;AX$4+6,'Planning_zones'!$H$5:$H$154,"&gt;="&amp;AX$4),0))</f>
        <v/>
      </c>
      <c r="AY89" s="13">
        <f>IF(OR($A89="",AY$4=""),"",IFERROR(COUNTIFS('Planning_zones'!$B$5:$B$154,$A89,'Planning_zones'!$K$5:$K$154,"&lt;&gt;Annulé",'Planning_zones'!$G$5:$G$154,"&lt;="&amp;AY$4+6,'Planning_zones'!$H$5:$H$154,"&gt;="&amp;AY$4),0))</f>
        <v/>
      </c>
      <c r="AZ89" s="13">
        <f>IF(OR($A89="",AZ$4=""),"",IFERROR(COUNTIFS('Planning_zones'!$B$5:$B$154,$A89,'Planning_zones'!$K$5:$K$154,"&lt;&gt;Annulé",'Planning_zones'!$G$5:$G$154,"&lt;="&amp;AZ$4+6,'Planning_zones'!$H$5:$H$154,"&gt;="&amp;AZ$4),0))</f>
        <v/>
      </c>
      <c r="BA89" s="13">
        <f>IF(OR($A89="",BA$4=""),"",IFERROR(COUNTIFS('Planning_zones'!$B$5:$B$154,$A89,'Planning_zones'!$K$5:$K$154,"&lt;&gt;Annulé",'Planning_zones'!$G$5:$G$154,"&lt;="&amp;BA$4+6,'Planning_zones'!$H$5:$H$154,"&gt;="&amp;BA$4),0))</f>
        <v/>
      </c>
    </row>
    <row r="90" ht="21" customHeight="1">
      <c r="A90" s="28">
        <f>IFERROR(INDEX('Paramètres'!$A$8:$A$107,MATCH(SMALL('Paramètres'!$C$8:$C$107,86),'Paramètres'!$C$8:$C$107,0)),"")</f>
        <v/>
      </c>
      <c r="B90" s="13">
        <f>IF(OR($A90="",B$4=""),"",IFERROR(COUNTIFS('Planning_zones'!$B$5:$B$154,$A90,'Planning_zones'!$K$5:$K$154,"&lt;&gt;Annulé",'Planning_zones'!$G$5:$G$154,"&lt;="&amp;B$4+6,'Planning_zones'!$H$5:$H$154,"&gt;="&amp;B$4),0))</f>
        <v/>
      </c>
      <c r="C90" s="13">
        <f>IF(OR($A90="",C$4=""),"",IFERROR(COUNTIFS('Planning_zones'!$B$5:$B$154,$A90,'Planning_zones'!$K$5:$K$154,"&lt;&gt;Annulé",'Planning_zones'!$G$5:$G$154,"&lt;="&amp;C$4+6,'Planning_zones'!$H$5:$H$154,"&gt;="&amp;C$4),0))</f>
        <v/>
      </c>
      <c r="D90" s="13">
        <f>IF(OR($A90="",D$4=""),"",IFERROR(COUNTIFS('Planning_zones'!$B$5:$B$154,$A90,'Planning_zones'!$K$5:$K$154,"&lt;&gt;Annulé",'Planning_zones'!$G$5:$G$154,"&lt;="&amp;D$4+6,'Planning_zones'!$H$5:$H$154,"&gt;="&amp;D$4),0))</f>
        <v/>
      </c>
      <c r="E90" s="13">
        <f>IF(OR($A90="",E$4=""),"",IFERROR(COUNTIFS('Planning_zones'!$B$5:$B$154,$A90,'Planning_zones'!$K$5:$K$154,"&lt;&gt;Annulé",'Planning_zones'!$G$5:$G$154,"&lt;="&amp;E$4+6,'Planning_zones'!$H$5:$H$154,"&gt;="&amp;E$4),0))</f>
        <v/>
      </c>
      <c r="F90" s="13">
        <f>IF(OR($A90="",F$4=""),"",IFERROR(COUNTIFS('Planning_zones'!$B$5:$B$154,$A90,'Planning_zones'!$K$5:$K$154,"&lt;&gt;Annulé",'Planning_zones'!$G$5:$G$154,"&lt;="&amp;F$4+6,'Planning_zones'!$H$5:$H$154,"&gt;="&amp;F$4),0))</f>
        <v/>
      </c>
      <c r="G90" s="13">
        <f>IF(OR($A90="",G$4=""),"",IFERROR(COUNTIFS('Planning_zones'!$B$5:$B$154,$A90,'Planning_zones'!$K$5:$K$154,"&lt;&gt;Annulé",'Planning_zones'!$G$5:$G$154,"&lt;="&amp;G$4+6,'Planning_zones'!$H$5:$H$154,"&gt;="&amp;G$4),0))</f>
        <v/>
      </c>
      <c r="H90" s="13">
        <f>IF(OR($A90="",H$4=""),"",IFERROR(COUNTIFS('Planning_zones'!$B$5:$B$154,$A90,'Planning_zones'!$K$5:$K$154,"&lt;&gt;Annulé",'Planning_zones'!$G$5:$G$154,"&lt;="&amp;H$4+6,'Planning_zones'!$H$5:$H$154,"&gt;="&amp;H$4),0))</f>
        <v/>
      </c>
      <c r="I90" s="13">
        <f>IF(OR($A90="",I$4=""),"",IFERROR(COUNTIFS('Planning_zones'!$B$5:$B$154,$A90,'Planning_zones'!$K$5:$K$154,"&lt;&gt;Annulé",'Planning_zones'!$G$5:$G$154,"&lt;="&amp;I$4+6,'Planning_zones'!$H$5:$H$154,"&gt;="&amp;I$4),0))</f>
        <v/>
      </c>
      <c r="J90" s="13">
        <f>IF(OR($A90="",J$4=""),"",IFERROR(COUNTIFS('Planning_zones'!$B$5:$B$154,$A90,'Planning_zones'!$K$5:$K$154,"&lt;&gt;Annulé",'Planning_zones'!$G$5:$G$154,"&lt;="&amp;J$4+6,'Planning_zones'!$H$5:$H$154,"&gt;="&amp;J$4),0))</f>
        <v/>
      </c>
      <c r="K90" s="13">
        <f>IF(OR($A90="",K$4=""),"",IFERROR(COUNTIFS('Planning_zones'!$B$5:$B$154,$A90,'Planning_zones'!$K$5:$K$154,"&lt;&gt;Annulé",'Planning_zones'!$G$5:$G$154,"&lt;="&amp;K$4+6,'Planning_zones'!$H$5:$H$154,"&gt;="&amp;K$4),0))</f>
        <v/>
      </c>
      <c r="L90" s="13">
        <f>IF(OR($A90="",L$4=""),"",IFERROR(COUNTIFS('Planning_zones'!$B$5:$B$154,$A90,'Planning_zones'!$K$5:$K$154,"&lt;&gt;Annulé",'Planning_zones'!$G$5:$G$154,"&lt;="&amp;L$4+6,'Planning_zones'!$H$5:$H$154,"&gt;="&amp;L$4),0))</f>
        <v/>
      </c>
      <c r="M90" s="13">
        <f>IF(OR($A90="",M$4=""),"",IFERROR(COUNTIFS('Planning_zones'!$B$5:$B$154,$A90,'Planning_zones'!$K$5:$K$154,"&lt;&gt;Annulé",'Planning_zones'!$G$5:$G$154,"&lt;="&amp;M$4+6,'Planning_zones'!$H$5:$H$154,"&gt;="&amp;M$4),0))</f>
        <v/>
      </c>
      <c r="N90" s="13">
        <f>IF(OR($A90="",N$4=""),"",IFERROR(COUNTIFS('Planning_zones'!$B$5:$B$154,$A90,'Planning_zones'!$K$5:$K$154,"&lt;&gt;Annulé",'Planning_zones'!$G$5:$G$154,"&lt;="&amp;N$4+6,'Planning_zones'!$H$5:$H$154,"&gt;="&amp;N$4),0))</f>
        <v/>
      </c>
      <c r="O90" s="13">
        <f>IF(OR($A90="",O$4=""),"",IFERROR(COUNTIFS('Planning_zones'!$B$5:$B$154,$A90,'Planning_zones'!$K$5:$K$154,"&lt;&gt;Annulé",'Planning_zones'!$G$5:$G$154,"&lt;="&amp;O$4+6,'Planning_zones'!$H$5:$H$154,"&gt;="&amp;O$4),0))</f>
        <v/>
      </c>
      <c r="P90" s="13">
        <f>IF(OR($A90="",P$4=""),"",IFERROR(COUNTIFS('Planning_zones'!$B$5:$B$154,$A90,'Planning_zones'!$K$5:$K$154,"&lt;&gt;Annulé",'Planning_zones'!$G$5:$G$154,"&lt;="&amp;P$4+6,'Planning_zones'!$H$5:$H$154,"&gt;="&amp;P$4),0))</f>
        <v/>
      </c>
      <c r="Q90" s="13">
        <f>IF(OR($A90="",Q$4=""),"",IFERROR(COUNTIFS('Planning_zones'!$B$5:$B$154,$A90,'Planning_zones'!$K$5:$K$154,"&lt;&gt;Annulé",'Planning_zones'!$G$5:$G$154,"&lt;="&amp;Q$4+6,'Planning_zones'!$H$5:$H$154,"&gt;="&amp;Q$4),0))</f>
        <v/>
      </c>
      <c r="R90" s="13">
        <f>IF(OR($A90="",R$4=""),"",IFERROR(COUNTIFS('Planning_zones'!$B$5:$B$154,$A90,'Planning_zones'!$K$5:$K$154,"&lt;&gt;Annulé",'Planning_zones'!$G$5:$G$154,"&lt;="&amp;R$4+6,'Planning_zones'!$H$5:$H$154,"&gt;="&amp;R$4),0))</f>
        <v/>
      </c>
      <c r="S90" s="13">
        <f>IF(OR($A90="",S$4=""),"",IFERROR(COUNTIFS('Planning_zones'!$B$5:$B$154,$A90,'Planning_zones'!$K$5:$K$154,"&lt;&gt;Annulé",'Planning_zones'!$G$5:$G$154,"&lt;="&amp;S$4+6,'Planning_zones'!$H$5:$H$154,"&gt;="&amp;S$4),0))</f>
        <v/>
      </c>
      <c r="T90" s="13">
        <f>IF(OR($A90="",T$4=""),"",IFERROR(COUNTIFS('Planning_zones'!$B$5:$B$154,$A90,'Planning_zones'!$K$5:$K$154,"&lt;&gt;Annulé",'Planning_zones'!$G$5:$G$154,"&lt;="&amp;T$4+6,'Planning_zones'!$H$5:$H$154,"&gt;="&amp;T$4),0))</f>
        <v/>
      </c>
      <c r="U90" s="13">
        <f>IF(OR($A90="",U$4=""),"",IFERROR(COUNTIFS('Planning_zones'!$B$5:$B$154,$A90,'Planning_zones'!$K$5:$K$154,"&lt;&gt;Annulé",'Planning_zones'!$G$5:$G$154,"&lt;="&amp;U$4+6,'Planning_zones'!$H$5:$H$154,"&gt;="&amp;U$4),0))</f>
        <v/>
      </c>
      <c r="V90" s="13">
        <f>IF(OR($A90="",V$4=""),"",IFERROR(COUNTIFS('Planning_zones'!$B$5:$B$154,$A90,'Planning_zones'!$K$5:$K$154,"&lt;&gt;Annulé",'Planning_zones'!$G$5:$G$154,"&lt;="&amp;V$4+6,'Planning_zones'!$H$5:$H$154,"&gt;="&amp;V$4),0))</f>
        <v/>
      </c>
      <c r="W90" s="13">
        <f>IF(OR($A90="",W$4=""),"",IFERROR(COUNTIFS('Planning_zones'!$B$5:$B$154,$A90,'Planning_zones'!$K$5:$K$154,"&lt;&gt;Annulé",'Planning_zones'!$G$5:$G$154,"&lt;="&amp;W$4+6,'Planning_zones'!$H$5:$H$154,"&gt;="&amp;W$4),0))</f>
        <v/>
      </c>
      <c r="X90" s="13">
        <f>IF(OR($A90="",X$4=""),"",IFERROR(COUNTIFS('Planning_zones'!$B$5:$B$154,$A90,'Planning_zones'!$K$5:$K$154,"&lt;&gt;Annulé",'Planning_zones'!$G$5:$G$154,"&lt;="&amp;X$4+6,'Planning_zones'!$H$5:$H$154,"&gt;="&amp;X$4),0))</f>
        <v/>
      </c>
      <c r="Y90" s="13">
        <f>IF(OR($A90="",Y$4=""),"",IFERROR(COUNTIFS('Planning_zones'!$B$5:$B$154,$A90,'Planning_zones'!$K$5:$K$154,"&lt;&gt;Annulé",'Planning_zones'!$G$5:$G$154,"&lt;="&amp;Y$4+6,'Planning_zones'!$H$5:$H$154,"&gt;="&amp;Y$4),0))</f>
        <v/>
      </c>
      <c r="Z90" s="13">
        <f>IF(OR($A90="",Z$4=""),"",IFERROR(COUNTIFS('Planning_zones'!$B$5:$B$154,$A90,'Planning_zones'!$K$5:$K$154,"&lt;&gt;Annulé",'Planning_zones'!$G$5:$G$154,"&lt;="&amp;Z$4+6,'Planning_zones'!$H$5:$H$154,"&gt;="&amp;Z$4),0))</f>
        <v/>
      </c>
      <c r="AA90" s="13">
        <f>IF(OR($A90="",AA$4=""),"",IFERROR(COUNTIFS('Planning_zones'!$B$5:$B$154,$A90,'Planning_zones'!$K$5:$K$154,"&lt;&gt;Annulé",'Planning_zones'!$G$5:$G$154,"&lt;="&amp;AA$4+6,'Planning_zones'!$H$5:$H$154,"&gt;="&amp;AA$4),0))</f>
        <v/>
      </c>
      <c r="AB90" s="13">
        <f>IF(OR($A90="",AB$4=""),"",IFERROR(COUNTIFS('Planning_zones'!$B$5:$B$154,$A90,'Planning_zones'!$K$5:$K$154,"&lt;&gt;Annulé",'Planning_zones'!$G$5:$G$154,"&lt;="&amp;AB$4+6,'Planning_zones'!$H$5:$H$154,"&gt;="&amp;AB$4),0))</f>
        <v/>
      </c>
      <c r="AC90" s="13">
        <f>IF(OR($A90="",AC$4=""),"",IFERROR(COUNTIFS('Planning_zones'!$B$5:$B$154,$A90,'Planning_zones'!$K$5:$K$154,"&lt;&gt;Annulé",'Planning_zones'!$G$5:$G$154,"&lt;="&amp;AC$4+6,'Planning_zones'!$H$5:$H$154,"&gt;="&amp;AC$4),0))</f>
        <v/>
      </c>
      <c r="AD90" s="13">
        <f>IF(OR($A90="",AD$4=""),"",IFERROR(COUNTIFS('Planning_zones'!$B$5:$B$154,$A90,'Planning_zones'!$K$5:$K$154,"&lt;&gt;Annulé",'Planning_zones'!$G$5:$G$154,"&lt;="&amp;AD$4+6,'Planning_zones'!$H$5:$H$154,"&gt;="&amp;AD$4),0))</f>
        <v/>
      </c>
      <c r="AE90" s="13">
        <f>IF(OR($A90="",AE$4=""),"",IFERROR(COUNTIFS('Planning_zones'!$B$5:$B$154,$A90,'Planning_zones'!$K$5:$K$154,"&lt;&gt;Annulé",'Planning_zones'!$G$5:$G$154,"&lt;="&amp;AE$4+6,'Planning_zones'!$H$5:$H$154,"&gt;="&amp;AE$4),0))</f>
        <v/>
      </c>
      <c r="AF90" s="13">
        <f>IF(OR($A90="",AF$4=""),"",IFERROR(COUNTIFS('Planning_zones'!$B$5:$B$154,$A90,'Planning_zones'!$K$5:$K$154,"&lt;&gt;Annulé",'Planning_zones'!$G$5:$G$154,"&lt;="&amp;AF$4+6,'Planning_zones'!$H$5:$H$154,"&gt;="&amp;AF$4),0))</f>
        <v/>
      </c>
      <c r="AG90" s="13">
        <f>IF(OR($A90="",AG$4=""),"",IFERROR(COUNTIFS('Planning_zones'!$B$5:$B$154,$A90,'Planning_zones'!$K$5:$K$154,"&lt;&gt;Annulé",'Planning_zones'!$G$5:$G$154,"&lt;="&amp;AG$4+6,'Planning_zones'!$H$5:$H$154,"&gt;="&amp;AG$4),0))</f>
        <v/>
      </c>
      <c r="AH90" s="13">
        <f>IF(OR($A90="",AH$4=""),"",IFERROR(COUNTIFS('Planning_zones'!$B$5:$B$154,$A90,'Planning_zones'!$K$5:$K$154,"&lt;&gt;Annulé",'Planning_zones'!$G$5:$G$154,"&lt;="&amp;AH$4+6,'Planning_zones'!$H$5:$H$154,"&gt;="&amp;AH$4),0))</f>
        <v/>
      </c>
      <c r="AI90" s="13">
        <f>IF(OR($A90="",AI$4=""),"",IFERROR(COUNTIFS('Planning_zones'!$B$5:$B$154,$A90,'Planning_zones'!$K$5:$K$154,"&lt;&gt;Annulé",'Planning_zones'!$G$5:$G$154,"&lt;="&amp;AI$4+6,'Planning_zones'!$H$5:$H$154,"&gt;="&amp;AI$4),0))</f>
        <v/>
      </c>
      <c r="AJ90" s="13">
        <f>IF(OR($A90="",AJ$4=""),"",IFERROR(COUNTIFS('Planning_zones'!$B$5:$B$154,$A90,'Planning_zones'!$K$5:$K$154,"&lt;&gt;Annulé",'Planning_zones'!$G$5:$G$154,"&lt;="&amp;AJ$4+6,'Planning_zones'!$H$5:$H$154,"&gt;="&amp;AJ$4),0))</f>
        <v/>
      </c>
      <c r="AK90" s="13">
        <f>IF(OR($A90="",AK$4=""),"",IFERROR(COUNTIFS('Planning_zones'!$B$5:$B$154,$A90,'Planning_zones'!$K$5:$K$154,"&lt;&gt;Annulé",'Planning_zones'!$G$5:$G$154,"&lt;="&amp;AK$4+6,'Planning_zones'!$H$5:$H$154,"&gt;="&amp;AK$4),0))</f>
        <v/>
      </c>
      <c r="AL90" s="13">
        <f>IF(OR($A90="",AL$4=""),"",IFERROR(COUNTIFS('Planning_zones'!$B$5:$B$154,$A90,'Planning_zones'!$K$5:$K$154,"&lt;&gt;Annulé",'Planning_zones'!$G$5:$G$154,"&lt;="&amp;AL$4+6,'Planning_zones'!$H$5:$H$154,"&gt;="&amp;AL$4),0))</f>
        <v/>
      </c>
      <c r="AM90" s="13">
        <f>IF(OR($A90="",AM$4=""),"",IFERROR(COUNTIFS('Planning_zones'!$B$5:$B$154,$A90,'Planning_zones'!$K$5:$K$154,"&lt;&gt;Annulé",'Planning_zones'!$G$5:$G$154,"&lt;="&amp;AM$4+6,'Planning_zones'!$H$5:$H$154,"&gt;="&amp;AM$4),0))</f>
        <v/>
      </c>
      <c r="AN90" s="13">
        <f>IF(OR($A90="",AN$4=""),"",IFERROR(COUNTIFS('Planning_zones'!$B$5:$B$154,$A90,'Planning_zones'!$K$5:$K$154,"&lt;&gt;Annulé",'Planning_zones'!$G$5:$G$154,"&lt;="&amp;AN$4+6,'Planning_zones'!$H$5:$H$154,"&gt;="&amp;AN$4),0))</f>
        <v/>
      </c>
      <c r="AO90" s="13">
        <f>IF(OR($A90="",AO$4=""),"",IFERROR(COUNTIFS('Planning_zones'!$B$5:$B$154,$A90,'Planning_zones'!$K$5:$K$154,"&lt;&gt;Annulé",'Planning_zones'!$G$5:$G$154,"&lt;="&amp;AO$4+6,'Planning_zones'!$H$5:$H$154,"&gt;="&amp;AO$4),0))</f>
        <v/>
      </c>
      <c r="AP90" s="13">
        <f>IF(OR($A90="",AP$4=""),"",IFERROR(COUNTIFS('Planning_zones'!$B$5:$B$154,$A90,'Planning_zones'!$K$5:$K$154,"&lt;&gt;Annulé",'Planning_zones'!$G$5:$G$154,"&lt;="&amp;AP$4+6,'Planning_zones'!$H$5:$H$154,"&gt;="&amp;AP$4),0))</f>
        <v/>
      </c>
      <c r="AQ90" s="13">
        <f>IF(OR($A90="",AQ$4=""),"",IFERROR(COUNTIFS('Planning_zones'!$B$5:$B$154,$A90,'Planning_zones'!$K$5:$K$154,"&lt;&gt;Annulé",'Planning_zones'!$G$5:$G$154,"&lt;="&amp;AQ$4+6,'Planning_zones'!$H$5:$H$154,"&gt;="&amp;AQ$4),0))</f>
        <v/>
      </c>
      <c r="AR90" s="13">
        <f>IF(OR($A90="",AR$4=""),"",IFERROR(COUNTIFS('Planning_zones'!$B$5:$B$154,$A90,'Planning_zones'!$K$5:$K$154,"&lt;&gt;Annulé",'Planning_zones'!$G$5:$G$154,"&lt;="&amp;AR$4+6,'Planning_zones'!$H$5:$H$154,"&gt;="&amp;AR$4),0))</f>
        <v/>
      </c>
      <c r="AS90" s="13">
        <f>IF(OR($A90="",AS$4=""),"",IFERROR(COUNTIFS('Planning_zones'!$B$5:$B$154,$A90,'Planning_zones'!$K$5:$K$154,"&lt;&gt;Annulé",'Planning_zones'!$G$5:$G$154,"&lt;="&amp;AS$4+6,'Planning_zones'!$H$5:$H$154,"&gt;="&amp;AS$4),0))</f>
        <v/>
      </c>
      <c r="AT90" s="13">
        <f>IF(OR($A90="",AT$4=""),"",IFERROR(COUNTIFS('Planning_zones'!$B$5:$B$154,$A90,'Planning_zones'!$K$5:$K$154,"&lt;&gt;Annulé",'Planning_zones'!$G$5:$G$154,"&lt;="&amp;AT$4+6,'Planning_zones'!$H$5:$H$154,"&gt;="&amp;AT$4),0))</f>
        <v/>
      </c>
      <c r="AU90" s="13">
        <f>IF(OR($A90="",AU$4=""),"",IFERROR(COUNTIFS('Planning_zones'!$B$5:$B$154,$A90,'Planning_zones'!$K$5:$K$154,"&lt;&gt;Annulé",'Planning_zones'!$G$5:$G$154,"&lt;="&amp;AU$4+6,'Planning_zones'!$H$5:$H$154,"&gt;="&amp;AU$4),0))</f>
        <v/>
      </c>
      <c r="AV90" s="13">
        <f>IF(OR($A90="",AV$4=""),"",IFERROR(COUNTIFS('Planning_zones'!$B$5:$B$154,$A90,'Planning_zones'!$K$5:$K$154,"&lt;&gt;Annulé",'Planning_zones'!$G$5:$G$154,"&lt;="&amp;AV$4+6,'Planning_zones'!$H$5:$H$154,"&gt;="&amp;AV$4),0))</f>
        <v/>
      </c>
      <c r="AW90" s="13">
        <f>IF(OR($A90="",AW$4=""),"",IFERROR(COUNTIFS('Planning_zones'!$B$5:$B$154,$A90,'Planning_zones'!$K$5:$K$154,"&lt;&gt;Annulé",'Planning_zones'!$G$5:$G$154,"&lt;="&amp;AW$4+6,'Planning_zones'!$H$5:$H$154,"&gt;="&amp;AW$4),0))</f>
        <v/>
      </c>
      <c r="AX90" s="13">
        <f>IF(OR($A90="",AX$4=""),"",IFERROR(COUNTIFS('Planning_zones'!$B$5:$B$154,$A90,'Planning_zones'!$K$5:$K$154,"&lt;&gt;Annulé",'Planning_zones'!$G$5:$G$154,"&lt;="&amp;AX$4+6,'Planning_zones'!$H$5:$H$154,"&gt;="&amp;AX$4),0))</f>
        <v/>
      </c>
      <c r="AY90" s="13">
        <f>IF(OR($A90="",AY$4=""),"",IFERROR(COUNTIFS('Planning_zones'!$B$5:$B$154,$A90,'Planning_zones'!$K$5:$K$154,"&lt;&gt;Annulé",'Planning_zones'!$G$5:$G$154,"&lt;="&amp;AY$4+6,'Planning_zones'!$H$5:$H$154,"&gt;="&amp;AY$4),0))</f>
        <v/>
      </c>
      <c r="AZ90" s="13">
        <f>IF(OR($A90="",AZ$4=""),"",IFERROR(COUNTIFS('Planning_zones'!$B$5:$B$154,$A90,'Planning_zones'!$K$5:$K$154,"&lt;&gt;Annulé",'Planning_zones'!$G$5:$G$154,"&lt;="&amp;AZ$4+6,'Planning_zones'!$H$5:$H$154,"&gt;="&amp;AZ$4),0))</f>
        <v/>
      </c>
      <c r="BA90" s="13">
        <f>IF(OR($A90="",BA$4=""),"",IFERROR(COUNTIFS('Planning_zones'!$B$5:$B$154,$A90,'Planning_zones'!$K$5:$K$154,"&lt;&gt;Annulé",'Planning_zones'!$G$5:$G$154,"&lt;="&amp;BA$4+6,'Planning_zones'!$H$5:$H$154,"&gt;="&amp;BA$4),0))</f>
        <v/>
      </c>
    </row>
    <row r="91" ht="21" customHeight="1">
      <c r="A91" s="27">
        <f>IFERROR(INDEX('Paramètres'!$A$8:$A$107,MATCH(SMALL('Paramètres'!$C$8:$C$107,87),'Paramètres'!$C$8:$C$107,0)),"")</f>
        <v/>
      </c>
      <c r="B91" s="13">
        <f>IF(OR($A91="",B$4=""),"",IFERROR(COUNTIFS('Planning_zones'!$B$5:$B$154,$A91,'Planning_zones'!$K$5:$K$154,"&lt;&gt;Annulé",'Planning_zones'!$G$5:$G$154,"&lt;="&amp;B$4+6,'Planning_zones'!$H$5:$H$154,"&gt;="&amp;B$4),0))</f>
        <v/>
      </c>
      <c r="C91" s="13">
        <f>IF(OR($A91="",C$4=""),"",IFERROR(COUNTIFS('Planning_zones'!$B$5:$B$154,$A91,'Planning_zones'!$K$5:$K$154,"&lt;&gt;Annulé",'Planning_zones'!$G$5:$G$154,"&lt;="&amp;C$4+6,'Planning_zones'!$H$5:$H$154,"&gt;="&amp;C$4),0))</f>
        <v/>
      </c>
      <c r="D91" s="13">
        <f>IF(OR($A91="",D$4=""),"",IFERROR(COUNTIFS('Planning_zones'!$B$5:$B$154,$A91,'Planning_zones'!$K$5:$K$154,"&lt;&gt;Annulé",'Planning_zones'!$G$5:$G$154,"&lt;="&amp;D$4+6,'Planning_zones'!$H$5:$H$154,"&gt;="&amp;D$4),0))</f>
        <v/>
      </c>
      <c r="E91" s="13">
        <f>IF(OR($A91="",E$4=""),"",IFERROR(COUNTIFS('Planning_zones'!$B$5:$B$154,$A91,'Planning_zones'!$K$5:$K$154,"&lt;&gt;Annulé",'Planning_zones'!$G$5:$G$154,"&lt;="&amp;E$4+6,'Planning_zones'!$H$5:$H$154,"&gt;="&amp;E$4),0))</f>
        <v/>
      </c>
      <c r="F91" s="13">
        <f>IF(OR($A91="",F$4=""),"",IFERROR(COUNTIFS('Planning_zones'!$B$5:$B$154,$A91,'Planning_zones'!$K$5:$K$154,"&lt;&gt;Annulé",'Planning_zones'!$G$5:$G$154,"&lt;="&amp;F$4+6,'Planning_zones'!$H$5:$H$154,"&gt;="&amp;F$4),0))</f>
        <v/>
      </c>
      <c r="G91" s="13">
        <f>IF(OR($A91="",G$4=""),"",IFERROR(COUNTIFS('Planning_zones'!$B$5:$B$154,$A91,'Planning_zones'!$K$5:$K$154,"&lt;&gt;Annulé",'Planning_zones'!$G$5:$G$154,"&lt;="&amp;G$4+6,'Planning_zones'!$H$5:$H$154,"&gt;="&amp;G$4),0))</f>
        <v/>
      </c>
      <c r="H91" s="13">
        <f>IF(OR($A91="",H$4=""),"",IFERROR(COUNTIFS('Planning_zones'!$B$5:$B$154,$A91,'Planning_zones'!$K$5:$K$154,"&lt;&gt;Annulé",'Planning_zones'!$G$5:$G$154,"&lt;="&amp;H$4+6,'Planning_zones'!$H$5:$H$154,"&gt;="&amp;H$4),0))</f>
        <v/>
      </c>
      <c r="I91" s="13">
        <f>IF(OR($A91="",I$4=""),"",IFERROR(COUNTIFS('Planning_zones'!$B$5:$B$154,$A91,'Planning_zones'!$K$5:$K$154,"&lt;&gt;Annulé",'Planning_zones'!$G$5:$G$154,"&lt;="&amp;I$4+6,'Planning_zones'!$H$5:$H$154,"&gt;="&amp;I$4),0))</f>
        <v/>
      </c>
      <c r="J91" s="13">
        <f>IF(OR($A91="",J$4=""),"",IFERROR(COUNTIFS('Planning_zones'!$B$5:$B$154,$A91,'Planning_zones'!$K$5:$K$154,"&lt;&gt;Annulé",'Planning_zones'!$G$5:$G$154,"&lt;="&amp;J$4+6,'Planning_zones'!$H$5:$H$154,"&gt;="&amp;J$4),0))</f>
        <v/>
      </c>
      <c r="K91" s="13">
        <f>IF(OR($A91="",K$4=""),"",IFERROR(COUNTIFS('Planning_zones'!$B$5:$B$154,$A91,'Planning_zones'!$K$5:$K$154,"&lt;&gt;Annulé",'Planning_zones'!$G$5:$G$154,"&lt;="&amp;K$4+6,'Planning_zones'!$H$5:$H$154,"&gt;="&amp;K$4),0))</f>
        <v/>
      </c>
      <c r="L91" s="13">
        <f>IF(OR($A91="",L$4=""),"",IFERROR(COUNTIFS('Planning_zones'!$B$5:$B$154,$A91,'Planning_zones'!$K$5:$K$154,"&lt;&gt;Annulé",'Planning_zones'!$G$5:$G$154,"&lt;="&amp;L$4+6,'Planning_zones'!$H$5:$H$154,"&gt;="&amp;L$4),0))</f>
        <v/>
      </c>
      <c r="M91" s="13">
        <f>IF(OR($A91="",M$4=""),"",IFERROR(COUNTIFS('Planning_zones'!$B$5:$B$154,$A91,'Planning_zones'!$K$5:$K$154,"&lt;&gt;Annulé",'Planning_zones'!$G$5:$G$154,"&lt;="&amp;M$4+6,'Planning_zones'!$H$5:$H$154,"&gt;="&amp;M$4),0))</f>
        <v/>
      </c>
      <c r="N91" s="13">
        <f>IF(OR($A91="",N$4=""),"",IFERROR(COUNTIFS('Planning_zones'!$B$5:$B$154,$A91,'Planning_zones'!$K$5:$K$154,"&lt;&gt;Annulé",'Planning_zones'!$G$5:$G$154,"&lt;="&amp;N$4+6,'Planning_zones'!$H$5:$H$154,"&gt;="&amp;N$4),0))</f>
        <v/>
      </c>
      <c r="O91" s="13">
        <f>IF(OR($A91="",O$4=""),"",IFERROR(COUNTIFS('Planning_zones'!$B$5:$B$154,$A91,'Planning_zones'!$K$5:$K$154,"&lt;&gt;Annulé",'Planning_zones'!$G$5:$G$154,"&lt;="&amp;O$4+6,'Planning_zones'!$H$5:$H$154,"&gt;="&amp;O$4),0))</f>
        <v/>
      </c>
      <c r="P91" s="13">
        <f>IF(OR($A91="",P$4=""),"",IFERROR(COUNTIFS('Planning_zones'!$B$5:$B$154,$A91,'Planning_zones'!$K$5:$K$154,"&lt;&gt;Annulé",'Planning_zones'!$G$5:$G$154,"&lt;="&amp;P$4+6,'Planning_zones'!$H$5:$H$154,"&gt;="&amp;P$4),0))</f>
        <v/>
      </c>
      <c r="Q91" s="13">
        <f>IF(OR($A91="",Q$4=""),"",IFERROR(COUNTIFS('Planning_zones'!$B$5:$B$154,$A91,'Planning_zones'!$K$5:$K$154,"&lt;&gt;Annulé",'Planning_zones'!$G$5:$G$154,"&lt;="&amp;Q$4+6,'Planning_zones'!$H$5:$H$154,"&gt;="&amp;Q$4),0))</f>
        <v/>
      </c>
      <c r="R91" s="13">
        <f>IF(OR($A91="",R$4=""),"",IFERROR(COUNTIFS('Planning_zones'!$B$5:$B$154,$A91,'Planning_zones'!$K$5:$K$154,"&lt;&gt;Annulé",'Planning_zones'!$G$5:$G$154,"&lt;="&amp;R$4+6,'Planning_zones'!$H$5:$H$154,"&gt;="&amp;R$4),0))</f>
        <v/>
      </c>
      <c r="S91" s="13">
        <f>IF(OR($A91="",S$4=""),"",IFERROR(COUNTIFS('Planning_zones'!$B$5:$B$154,$A91,'Planning_zones'!$K$5:$K$154,"&lt;&gt;Annulé",'Planning_zones'!$G$5:$G$154,"&lt;="&amp;S$4+6,'Planning_zones'!$H$5:$H$154,"&gt;="&amp;S$4),0))</f>
        <v/>
      </c>
      <c r="T91" s="13">
        <f>IF(OR($A91="",T$4=""),"",IFERROR(COUNTIFS('Planning_zones'!$B$5:$B$154,$A91,'Planning_zones'!$K$5:$K$154,"&lt;&gt;Annulé",'Planning_zones'!$G$5:$G$154,"&lt;="&amp;T$4+6,'Planning_zones'!$H$5:$H$154,"&gt;="&amp;T$4),0))</f>
        <v/>
      </c>
      <c r="U91" s="13">
        <f>IF(OR($A91="",U$4=""),"",IFERROR(COUNTIFS('Planning_zones'!$B$5:$B$154,$A91,'Planning_zones'!$K$5:$K$154,"&lt;&gt;Annulé",'Planning_zones'!$G$5:$G$154,"&lt;="&amp;U$4+6,'Planning_zones'!$H$5:$H$154,"&gt;="&amp;U$4),0))</f>
        <v/>
      </c>
      <c r="V91" s="13">
        <f>IF(OR($A91="",V$4=""),"",IFERROR(COUNTIFS('Planning_zones'!$B$5:$B$154,$A91,'Planning_zones'!$K$5:$K$154,"&lt;&gt;Annulé",'Planning_zones'!$G$5:$G$154,"&lt;="&amp;V$4+6,'Planning_zones'!$H$5:$H$154,"&gt;="&amp;V$4),0))</f>
        <v/>
      </c>
      <c r="W91" s="13">
        <f>IF(OR($A91="",W$4=""),"",IFERROR(COUNTIFS('Planning_zones'!$B$5:$B$154,$A91,'Planning_zones'!$K$5:$K$154,"&lt;&gt;Annulé",'Planning_zones'!$G$5:$G$154,"&lt;="&amp;W$4+6,'Planning_zones'!$H$5:$H$154,"&gt;="&amp;W$4),0))</f>
        <v/>
      </c>
      <c r="X91" s="13">
        <f>IF(OR($A91="",X$4=""),"",IFERROR(COUNTIFS('Planning_zones'!$B$5:$B$154,$A91,'Planning_zones'!$K$5:$K$154,"&lt;&gt;Annulé",'Planning_zones'!$G$5:$G$154,"&lt;="&amp;X$4+6,'Planning_zones'!$H$5:$H$154,"&gt;="&amp;X$4),0))</f>
        <v/>
      </c>
      <c r="Y91" s="13">
        <f>IF(OR($A91="",Y$4=""),"",IFERROR(COUNTIFS('Planning_zones'!$B$5:$B$154,$A91,'Planning_zones'!$K$5:$K$154,"&lt;&gt;Annulé",'Planning_zones'!$G$5:$G$154,"&lt;="&amp;Y$4+6,'Planning_zones'!$H$5:$H$154,"&gt;="&amp;Y$4),0))</f>
        <v/>
      </c>
      <c r="Z91" s="13">
        <f>IF(OR($A91="",Z$4=""),"",IFERROR(COUNTIFS('Planning_zones'!$B$5:$B$154,$A91,'Planning_zones'!$K$5:$K$154,"&lt;&gt;Annulé",'Planning_zones'!$G$5:$G$154,"&lt;="&amp;Z$4+6,'Planning_zones'!$H$5:$H$154,"&gt;="&amp;Z$4),0))</f>
        <v/>
      </c>
      <c r="AA91" s="13">
        <f>IF(OR($A91="",AA$4=""),"",IFERROR(COUNTIFS('Planning_zones'!$B$5:$B$154,$A91,'Planning_zones'!$K$5:$K$154,"&lt;&gt;Annulé",'Planning_zones'!$G$5:$G$154,"&lt;="&amp;AA$4+6,'Planning_zones'!$H$5:$H$154,"&gt;="&amp;AA$4),0))</f>
        <v/>
      </c>
      <c r="AB91" s="13">
        <f>IF(OR($A91="",AB$4=""),"",IFERROR(COUNTIFS('Planning_zones'!$B$5:$B$154,$A91,'Planning_zones'!$K$5:$K$154,"&lt;&gt;Annulé",'Planning_zones'!$G$5:$G$154,"&lt;="&amp;AB$4+6,'Planning_zones'!$H$5:$H$154,"&gt;="&amp;AB$4),0))</f>
        <v/>
      </c>
      <c r="AC91" s="13">
        <f>IF(OR($A91="",AC$4=""),"",IFERROR(COUNTIFS('Planning_zones'!$B$5:$B$154,$A91,'Planning_zones'!$K$5:$K$154,"&lt;&gt;Annulé",'Planning_zones'!$G$5:$G$154,"&lt;="&amp;AC$4+6,'Planning_zones'!$H$5:$H$154,"&gt;="&amp;AC$4),0))</f>
        <v/>
      </c>
      <c r="AD91" s="13">
        <f>IF(OR($A91="",AD$4=""),"",IFERROR(COUNTIFS('Planning_zones'!$B$5:$B$154,$A91,'Planning_zones'!$K$5:$K$154,"&lt;&gt;Annulé",'Planning_zones'!$G$5:$G$154,"&lt;="&amp;AD$4+6,'Planning_zones'!$H$5:$H$154,"&gt;="&amp;AD$4),0))</f>
        <v/>
      </c>
      <c r="AE91" s="13">
        <f>IF(OR($A91="",AE$4=""),"",IFERROR(COUNTIFS('Planning_zones'!$B$5:$B$154,$A91,'Planning_zones'!$K$5:$K$154,"&lt;&gt;Annulé",'Planning_zones'!$G$5:$G$154,"&lt;="&amp;AE$4+6,'Planning_zones'!$H$5:$H$154,"&gt;="&amp;AE$4),0))</f>
        <v/>
      </c>
      <c r="AF91" s="13">
        <f>IF(OR($A91="",AF$4=""),"",IFERROR(COUNTIFS('Planning_zones'!$B$5:$B$154,$A91,'Planning_zones'!$K$5:$K$154,"&lt;&gt;Annulé",'Planning_zones'!$G$5:$G$154,"&lt;="&amp;AF$4+6,'Planning_zones'!$H$5:$H$154,"&gt;="&amp;AF$4),0))</f>
        <v/>
      </c>
      <c r="AG91" s="13">
        <f>IF(OR($A91="",AG$4=""),"",IFERROR(COUNTIFS('Planning_zones'!$B$5:$B$154,$A91,'Planning_zones'!$K$5:$K$154,"&lt;&gt;Annulé",'Planning_zones'!$G$5:$G$154,"&lt;="&amp;AG$4+6,'Planning_zones'!$H$5:$H$154,"&gt;="&amp;AG$4),0))</f>
        <v/>
      </c>
      <c r="AH91" s="13">
        <f>IF(OR($A91="",AH$4=""),"",IFERROR(COUNTIFS('Planning_zones'!$B$5:$B$154,$A91,'Planning_zones'!$K$5:$K$154,"&lt;&gt;Annulé",'Planning_zones'!$G$5:$G$154,"&lt;="&amp;AH$4+6,'Planning_zones'!$H$5:$H$154,"&gt;="&amp;AH$4),0))</f>
        <v/>
      </c>
      <c r="AI91" s="13">
        <f>IF(OR($A91="",AI$4=""),"",IFERROR(COUNTIFS('Planning_zones'!$B$5:$B$154,$A91,'Planning_zones'!$K$5:$K$154,"&lt;&gt;Annulé",'Planning_zones'!$G$5:$G$154,"&lt;="&amp;AI$4+6,'Planning_zones'!$H$5:$H$154,"&gt;="&amp;AI$4),0))</f>
        <v/>
      </c>
      <c r="AJ91" s="13">
        <f>IF(OR($A91="",AJ$4=""),"",IFERROR(COUNTIFS('Planning_zones'!$B$5:$B$154,$A91,'Planning_zones'!$K$5:$K$154,"&lt;&gt;Annulé",'Planning_zones'!$G$5:$G$154,"&lt;="&amp;AJ$4+6,'Planning_zones'!$H$5:$H$154,"&gt;="&amp;AJ$4),0))</f>
        <v/>
      </c>
      <c r="AK91" s="13">
        <f>IF(OR($A91="",AK$4=""),"",IFERROR(COUNTIFS('Planning_zones'!$B$5:$B$154,$A91,'Planning_zones'!$K$5:$K$154,"&lt;&gt;Annulé",'Planning_zones'!$G$5:$G$154,"&lt;="&amp;AK$4+6,'Planning_zones'!$H$5:$H$154,"&gt;="&amp;AK$4),0))</f>
        <v/>
      </c>
      <c r="AL91" s="13">
        <f>IF(OR($A91="",AL$4=""),"",IFERROR(COUNTIFS('Planning_zones'!$B$5:$B$154,$A91,'Planning_zones'!$K$5:$K$154,"&lt;&gt;Annulé",'Planning_zones'!$G$5:$G$154,"&lt;="&amp;AL$4+6,'Planning_zones'!$H$5:$H$154,"&gt;="&amp;AL$4),0))</f>
        <v/>
      </c>
      <c r="AM91" s="13">
        <f>IF(OR($A91="",AM$4=""),"",IFERROR(COUNTIFS('Planning_zones'!$B$5:$B$154,$A91,'Planning_zones'!$K$5:$K$154,"&lt;&gt;Annulé",'Planning_zones'!$G$5:$G$154,"&lt;="&amp;AM$4+6,'Planning_zones'!$H$5:$H$154,"&gt;="&amp;AM$4),0))</f>
        <v/>
      </c>
      <c r="AN91" s="13">
        <f>IF(OR($A91="",AN$4=""),"",IFERROR(COUNTIFS('Planning_zones'!$B$5:$B$154,$A91,'Planning_zones'!$K$5:$K$154,"&lt;&gt;Annulé",'Planning_zones'!$G$5:$G$154,"&lt;="&amp;AN$4+6,'Planning_zones'!$H$5:$H$154,"&gt;="&amp;AN$4),0))</f>
        <v/>
      </c>
      <c r="AO91" s="13">
        <f>IF(OR($A91="",AO$4=""),"",IFERROR(COUNTIFS('Planning_zones'!$B$5:$B$154,$A91,'Planning_zones'!$K$5:$K$154,"&lt;&gt;Annulé",'Planning_zones'!$G$5:$G$154,"&lt;="&amp;AO$4+6,'Planning_zones'!$H$5:$H$154,"&gt;="&amp;AO$4),0))</f>
        <v/>
      </c>
      <c r="AP91" s="13">
        <f>IF(OR($A91="",AP$4=""),"",IFERROR(COUNTIFS('Planning_zones'!$B$5:$B$154,$A91,'Planning_zones'!$K$5:$K$154,"&lt;&gt;Annulé",'Planning_zones'!$G$5:$G$154,"&lt;="&amp;AP$4+6,'Planning_zones'!$H$5:$H$154,"&gt;="&amp;AP$4),0))</f>
        <v/>
      </c>
      <c r="AQ91" s="13">
        <f>IF(OR($A91="",AQ$4=""),"",IFERROR(COUNTIFS('Planning_zones'!$B$5:$B$154,$A91,'Planning_zones'!$K$5:$K$154,"&lt;&gt;Annulé",'Planning_zones'!$G$5:$G$154,"&lt;="&amp;AQ$4+6,'Planning_zones'!$H$5:$H$154,"&gt;="&amp;AQ$4),0))</f>
        <v/>
      </c>
      <c r="AR91" s="13">
        <f>IF(OR($A91="",AR$4=""),"",IFERROR(COUNTIFS('Planning_zones'!$B$5:$B$154,$A91,'Planning_zones'!$K$5:$K$154,"&lt;&gt;Annulé",'Planning_zones'!$G$5:$G$154,"&lt;="&amp;AR$4+6,'Planning_zones'!$H$5:$H$154,"&gt;="&amp;AR$4),0))</f>
        <v/>
      </c>
      <c r="AS91" s="13">
        <f>IF(OR($A91="",AS$4=""),"",IFERROR(COUNTIFS('Planning_zones'!$B$5:$B$154,$A91,'Planning_zones'!$K$5:$K$154,"&lt;&gt;Annulé",'Planning_zones'!$G$5:$G$154,"&lt;="&amp;AS$4+6,'Planning_zones'!$H$5:$H$154,"&gt;="&amp;AS$4),0))</f>
        <v/>
      </c>
      <c r="AT91" s="13">
        <f>IF(OR($A91="",AT$4=""),"",IFERROR(COUNTIFS('Planning_zones'!$B$5:$B$154,$A91,'Planning_zones'!$K$5:$K$154,"&lt;&gt;Annulé",'Planning_zones'!$G$5:$G$154,"&lt;="&amp;AT$4+6,'Planning_zones'!$H$5:$H$154,"&gt;="&amp;AT$4),0))</f>
        <v/>
      </c>
      <c r="AU91" s="13">
        <f>IF(OR($A91="",AU$4=""),"",IFERROR(COUNTIFS('Planning_zones'!$B$5:$B$154,$A91,'Planning_zones'!$K$5:$K$154,"&lt;&gt;Annulé",'Planning_zones'!$G$5:$G$154,"&lt;="&amp;AU$4+6,'Planning_zones'!$H$5:$H$154,"&gt;="&amp;AU$4),0))</f>
        <v/>
      </c>
      <c r="AV91" s="13">
        <f>IF(OR($A91="",AV$4=""),"",IFERROR(COUNTIFS('Planning_zones'!$B$5:$B$154,$A91,'Planning_zones'!$K$5:$K$154,"&lt;&gt;Annulé",'Planning_zones'!$G$5:$G$154,"&lt;="&amp;AV$4+6,'Planning_zones'!$H$5:$H$154,"&gt;="&amp;AV$4),0))</f>
        <v/>
      </c>
      <c r="AW91" s="13">
        <f>IF(OR($A91="",AW$4=""),"",IFERROR(COUNTIFS('Planning_zones'!$B$5:$B$154,$A91,'Planning_zones'!$K$5:$K$154,"&lt;&gt;Annulé",'Planning_zones'!$G$5:$G$154,"&lt;="&amp;AW$4+6,'Planning_zones'!$H$5:$H$154,"&gt;="&amp;AW$4),0))</f>
        <v/>
      </c>
      <c r="AX91" s="13">
        <f>IF(OR($A91="",AX$4=""),"",IFERROR(COUNTIFS('Planning_zones'!$B$5:$B$154,$A91,'Planning_zones'!$K$5:$K$154,"&lt;&gt;Annulé",'Planning_zones'!$G$5:$G$154,"&lt;="&amp;AX$4+6,'Planning_zones'!$H$5:$H$154,"&gt;="&amp;AX$4),0))</f>
        <v/>
      </c>
      <c r="AY91" s="13">
        <f>IF(OR($A91="",AY$4=""),"",IFERROR(COUNTIFS('Planning_zones'!$B$5:$B$154,$A91,'Planning_zones'!$K$5:$K$154,"&lt;&gt;Annulé",'Planning_zones'!$G$5:$G$154,"&lt;="&amp;AY$4+6,'Planning_zones'!$H$5:$H$154,"&gt;="&amp;AY$4),0))</f>
        <v/>
      </c>
      <c r="AZ91" s="13">
        <f>IF(OR($A91="",AZ$4=""),"",IFERROR(COUNTIFS('Planning_zones'!$B$5:$B$154,$A91,'Planning_zones'!$K$5:$K$154,"&lt;&gt;Annulé",'Planning_zones'!$G$5:$G$154,"&lt;="&amp;AZ$4+6,'Planning_zones'!$H$5:$H$154,"&gt;="&amp;AZ$4),0))</f>
        <v/>
      </c>
      <c r="BA91" s="13">
        <f>IF(OR($A91="",BA$4=""),"",IFERROR(COUNTIFS('Planning_zones'!$B$5:$B$154,$A91,'Planning_zones'!$K$5:$K$154,"&lt;&gt;Annulé",'Planning_zones'!$G$5:$G$154,"&lt;="&amp;BA$4+6,'Planning_zones'!$H$5:$H$154,"&gt;="&amp;BA$4),0))</f>
        <v/>
      </c>
    </row>
    <row r="92" ht="21" customHeight="1">
      <c r="A92" s="28">
        <f>IFERROR(INDEX('Paramètres'!$A$8:$A$107,MATCH(SMALL('Paramètres'!$C$8:$C$107,88),'Paramètres'!$C$8:$C$107,0)),"")</f>
        <v/>
      </c>
      <c r="B92" s="13">
        <f>IF(OR($A92="",B$4=""),"",IFERROR(COUNTIFS('Planning_zones'!$B$5:$B$154,$A92,'Planning_zones'!$K$5:$K$154,"&lt;&gt;Annulé",'Planning_zones'!$G$5:$G$154,"&lt;="&amp;B$4+6,'Planning_zones'!$H$5:$H$154,"&gt;="&amp;B$4),0))</f>
        <v/>
      </c>
      <c r="C92" s="13">
        <f>IF(OR($A92="",C$4=""),"",IFERROR(COUNTIFS('Planning_zones'!$B$5:$B$154,$A92,'Planning_zones'!$K$5:$K$154,"&lt;&gt;Annulé",'Planning_zones'!$G$5:$G$154,"&lt;="&amp;C$4+6,'Planning_zones'!$H$5:$H$154,"&gt;="&amp;C$4),0))</f>
        <v/>
      </c>
      <c r="D92" s="13">
        <f>IF(OR($A92="",D$4=""),"",IFERROR(COUNTIFS('Planning_zones'!$B$5:$B$154,$A92,'Planning_zones'!$K$5:$K$154,"&lt;&gt;Annulé",'Planning_zones'!$G$5:$G$154,"&lt;="&amp;D$4+6,'Planning_zones'!$H$5:$H$154,"&gt;="&amp;D$4),0))</f>
        <v/>
      </c>
      <c r="E92" s="13">
        <f>IF(OR($A92="",E$4=""),"",IFERROR(COUNTIFS('Planning_zones'!$B$5:$B$154,$A92,'Planning_zones'!$K$5:$K$154,"&lt;&gt;Annulé",'Planning_zones'!$G$5:$G$154,"&lt;="&amp;E$4+6,'Planning_zones'!$H$5:$H$154,"&gt;="&amp;E$4),0))</f>
        <v/>
      </c>
      <c r="F92" s="13">
        <f>IF(OR($A92="",F$4=""),"",IFERROR(COUNTIFS('Planning_zones'!$B$5:$B$154,$A92,'Planning_zones'!$K$5:$K$154,"&lt;&gt;Annulé",'Planning_zones'!$G$5:$G$154,"&lt;="&amp;F$4+6,'Planning_zones'!$H$5:$H$154,"&gt;="&amp;F$4),0))</f>
        <v/>
      </c>
      <c r="G92" s="13">
        <f>IF(OR($A92="",G$4=""),"",IFERROR(COUNTIFS('Planning_zones'!$B$5:$B$154,$A92,'Planning_zones'!$K$5:$K$154,"&lt;&gt;Annulé",'Planning_zones'!$G$5:$G$154,"&lt;="&amp;G$4+6,'Planning_zones'!$H$5:$H$154,"&gt;="&amp;G$4),0))</f>
        <v/>
      </c>
      <c r="H92" s="13">
        <f>IF(OR($A92="",H$4=""),"",IFERROR(COUNTIFS('Planning_zones'!$B$5:$B$154,$A92,'Planning_zones'!$K$5:$K$154,"&lt;&gt;Annulé",'Planning_zones'!$G$5:$G$154,"&lt;="&amp;H$4+6,'Planning_zones'!$H$5:$H$154,"&gt;="&amp;H$4),0))</f>
        <v/>
      </c>
      <c r="I92" s="13">
        <f>IF(OR($A92="",I$4=""),"",IFERROR(COUNTIFS('Planning_zones'!$B$5:$B$154,$A92,'Planning_zones'!$K$5:$K$154,"&lt;&gt;Annulé",'Planning_zones'!$G$5:$G$154,"&lt;="&amp;I$4+6,'Planning_zones'!$H$5:$H$154,"&gt;="&amp;I$4),0))</f>
        <v/>
      </c>
      <c r="J92" s="13">
        <f>IF(OR($A92="",J$4=""),"",IFERROR(COUNTIFS('Planning_zones'!$B$5:$B$154,$A92,'Planning_zones'!$K$5:$K$154,"&lt;&gt;Annulé",'Planning_zones'!$G$5:$G$154,"&lt;="&amp;J$4+6,'Planning_zones'!$H$5:$H$154,"&gt;="&amp;J$4),0))</f>
        <v/>
      </c>
      <c r="K92" s="13">
        <f>IF(OR($A92="",K$4=""),"",IFERROR(COUNTIFS('Planning_zones'!$B$5:$B$154,$A92,'Planning_zones'!$K$5:$K$154,"&lt;&gt;Annulé",'Planning_zones'!$G$5:$G$154,"&lt;="&amp;K$4+6,'Planning_zones'!$H$5:$H$154,"&gt;="&amp;K$4),0))</f>
        <v/>
      </c>
      <c r="L92" s="13">
        <f>IF(OR($A92="",L$4=""),"",IFERROR(COUNTIFS('Planning_zones'!$B$5:$B$154,$A92,'Planning_zones'!$K$5:$K$154,"&lt;&gt;Annulé",'Planning_zones'!$G$5:$G$154,"&lt;="&amp;L$4+6,'Planning_zones'!$H$5:$H$154,"&gt;="&amp;L$4),0))</f>
        <v/>
      </c>
      <c r="M92" s="13">
        <f>IF(OR($A92="",M$4=""),"",IFERROR(COUNTIFS('Planning_zones'!$B$5:$B$154,$A92,'Planning_zones'!$K$5:$K$154,"&lt;&gt;Annulé",'Planning_zones'!$G$5:$G$154,"&lt;="&amp;M$4+6,'Planning_zones'!$H$5:$H$154,"&gt;="&amp;M$4),0))</f>
        <v/>
      </c>
      <c r="N92" s="13">
        <f>IF(OR($A92="",N$4=""),"",IFERROR(COUNTIFS('Planning_zones'!$B$5:$B$154,$A92,'Planning_zones'!$K$5:$K$154,"&lt;&gt;Annulé",'Planning_zones'!$G$5:$G$154,"&lt;="&amp;N$4+6,'Planning_zones'!$H$5:$H$154,"&gt;="&amp;N$4),0))</f>
        <v/>
      </c>
      <c r="O92" s="13">
        <f>IF(OR($A92="",O$4=""),"",IFERROR(COUNTIFS('Planning_zones'!$B$5:$B$154,$A92,'Planning_zones'!$K$5:$K$154,"&lt;&gt;Annulé",'Planning_zones'!$G$5:$G$154,"&lt;="&amp;O$4+6,'Planning_zones'!$H$5:$H$154,"&gt;="&amp;O$4),0))</f>
        <v/>
      </c>
      <c r="P92" s="13">
        <f>IF(OR($A92="",P$4=""),"",IFERROR(COUNTIFS('Planning_zones'!$B$5:$B$154,$A92,'Planning_zones'!$K$5:$K$154,"&lt;&gt;Annulé",'Planning_zones'!$G$5:$G$154,"&lt;="&amp;P$4+6,'Planning_zones'!$H$5:$H$154,"&gt;="&amp;P$4),0))</f>
        <v/>
      </c>
      <c r="Q92" s="13">
        <f>IF(OR($A92="",Q$4=""),"",IFERROR(COUNTIFS('Planning_zones'!$B$5:$B$154,$A92,'Planning_zones'!$K$5:$K$154,"&lt;&gt;Annulé",'Planning_zones'!$G$5:$G$154,"&lt;="&amp;Q$4+6,'Planning_zones'!$H$5:$H$154,"&gt;="&amp;Q$4),0))</f>
        <v/>
      </c>
      <c r="R92" s="13">
        <f>IF(OR($A92="",R$4=""),"",IFERROR(COUNTIFS('Planning_zones'!$B$5:$B$154,$A92,'Planning_zones'!$K$5:$K$154,"&lt;&gt;Annulé",'Planning_zones'!$G$5:$G$154,"&lt;="&amp;R$4+6,'Planning_zones'!$H$5:$H$154,"&gt;="&amp;R$4),0))</f>
        <v/>
      </c>
      <c r="S92" s="13">
        <f>IF(OR($A92="",S$4=""),"",IFERROR(COUNTIFS('Planning_zones'!$B$5:$B$154,$A92,'Planning_zones'!$K$5:$K$154,"&lt;&gt;Annulé",'Planning_zones'!$G$5:$G$154,"&lt;="&amp;S$4+6,'Planning_zones'!$H$5:$H$154,"&gt;="&amp;S$4),0))</f>
        <v/>
      </c>
      <c r="T92" s="13">
        <f>IF(OR($A92="",T$4=""),"",IFERROR(COUNTIFS('Planning_zones'!$B$5:$B$154,$A92,'Planning_zones'!$K$5:$K$154,"&lt;&gt;Annulé",'Planning_zones'!$G$5:$G$154,"&lt;="&amp;T$4+6,'Planning_zones'!$H$5:$H$154,"&gt;="&amp;T$4),0))</f>
        <v/>
      </c>
      <c r="U92" s="13">
        <f>IF(OR($A92="",U$4=""),"",IFERROR(COUNTIFS('Planning_zones'!$B$5:$B$154,$A92,'Planning_zones'!$K$5:$K$154,"&lt;&gt;Annulé",'Planning_zones'!$G$5:$G$154,"&lt;="&amp;U$4+6,'Planning_zones'!$H$5:$H$154,"&gt;="&amp;U$4),0))</f>
        <v/>
      </c>
      <c r="V92" s="13">
        <f>IF(OR($A92="",V$4=""),"",IFERROR(COUNTIFS('Planning_zones'!$B$5:$B$154,$A92,'Planning_zones'!$K$5:$K$154,"&lt;&gt;Annulé",'Planning_zones'!$G$5:$G$154,"&lt;="&amp;V$4+6,'Planning_zones'!$H$5:$H$154,"&gt;="&amp;V$4),0))</f>
        <v/>
      </c>
      <c r="W92" s="13">
        <f>IF(OR($A92="",W$4=""),"",IFERROR(COUNTIFS('Planning_zones'!$B$5:$B$154,$A92,'Planning_zones'!$K$5:$K$154,"&lt;&gt;Annulé",'Planning_zones'!$G$5:$G$154,"&lt;="&amp;W$4+6,'Planning_zones'!$H$5:$H$154,"&gt;="&amp;W$4),0))</f>
        <v/>
      </c>
      <c r="X92" s="13">
        <f>IF(OR($A92="",X$4=""),"",IFERROR(COUNTIFS('Planning_zones'!$B$5:$B$154,$A92,'Planning_zones'!$K$5:$K$154,"&lt;&gt;Annulé",'Planning_zones'!$G$5:$G$154,"&lt;="&amp;X$4+6,'Planning_zones'!$H$5:$H$154,"&gt;="&amp;X$4),0))</f>
        <v/>
      </c>
      <c r="Y92" s="13">
        <f>IF(OR($A92="",Y$4=""),"",IFERROR(COUNTIFS('Planning_zones'!$B$5:$B$154,$A92,'Planning_zones'!$K$5:$K$154,"&lt;&gt;Annulé",'Planning_zones'!$G$5:$G$154,"&lt;="&amp;Y$4+6,'Planning_zones'!$H$5:$H$154,"&gt;="&amp;Y$4),0))</f>
        <v/>
      </c>
      <c r="Z92" s="13">
        <f>IF(OR($A92="",Z$4=""),"",IFERROR(COUNTIFS('Planning_zones'!$B$5:$B$154,$A92,'Planning_zones'!$K$5:$K$154,"&lt;&gt;Annulé",'Planning_zones'!$G$5:$G$154,"&lt;="&amp;Z$4+6,'Planning_zones'!$H$5:$H$154,"&gt;="&amp;Z$4),0))</f>
        <v/>
      </c>
      <c r="AA92" s="13">
        <f>IF(OR($A92="",AA$4=""),"",IFERROR(COUNTIFS('Planning_zones'!$B$5:$B$154,$A92,'Planning_zones'!$K$5:$K$154,"&lt;&gt;Annulé",'Planning_zones'!$G$5:$G$154,"&lt;="&amp;AA$4+6,'Planning_zones'!$H$5:$H$154,"&gt;="&amp;AA$4),0))</f>
        <v/>
      </c>
      <c r="AB92" s="13">
        <f>IF(OR($A92="",AB$4=""),"",IFERROR(COUNTIFS('Planning_zones'!$B$5:$B$154,$A92,'Planning_zones'!$K$5:$K$154,"&lt;&gt;Annulé",'Planning_zones'!$G$5:$G$154,"&lt;="&amp;AB$4+6,'Planning_zones'!$H$5:$H$154,"&gt;="&amp;AB$4),0))</f>
        <v/>
      </c>
      <c r="AC92" s="13">
        <f>IF(OR($A92="",AC$4=""),"",IFERROR(COUNTIFS('Planning_zones'!$B$5:$B$154,$A92,'Planning_zones'!$K$5:$K$154,"&lt;&gt;Annulé",'Planning_zones'!$G$5:$G$154,"&lt;="&amp;AC$4+6,'Planning_zones'!$H$5:$H$154,"&gt;="&amp;AC$4),0))</f>
        <v/>
      </c>
      <c r="AD92" s="13">
        <f>IF(OR($A92="",AD$4=""),"",IFERROR(COUNTIFS('Planning_zones'!$B$5:$B$154,$A92,'Planning_zones'!$K$5:$K$154,"&lt;&gt;Annulé",'Planning_zones'!$G$5:$G$154,"&lt;="&amp;AD$4+6,'Planning_zones'!$H$5:$H$154,"&gt;="&amp;AD$4),0))</f>
        <v/>
      </c>
      <c r="AE92" s="13">
        <f>IF(OR($A92="",AE$4=""),"",IFERROR(COUNTIFS('Planning_zones'!$B$5:$B$154,$A92,'Planning_zones'!$K$5:$K$154,"&lt;&gt;Annulé",'Planning_zones'!$G$5:$G$154,"&lt;="&amp;AE$4+6,'Planning_zones'!$H$5:$H$154,"&gt;="&amp;AE$4),0))</f>
        <v/>
      </c>
      <c r="AF92" s="13">
        <f>IF(OR($A92="",AF$4=""),"",IFERROR(COUNTIFS('Planning_zones'!$B$5:$B$154,$A92,'Planning_zones'!$K$5:$K$154,"&lt;&gt;Annulé",'Planning_zones'!$G$5:$G$154,"&lt;="&amp;AF$4+6,'Planning_zones'!$H$5:$H$154,"&gt;="&amp;AF$4),0))</f>
        <v/>
      </c>
      <c r="AG92" s="13">
        <f>IF(OR($A92="",AG$4=""),"",IFERROR(COUNTIFS('Planning_zones'!$B$5:$B$154,$A92,'Planning_zones'!$K$5:$K$154,"&lt;&gt;Annulé",'Planning_zones'!$G$5:$G$154,"&lt;="&amp;AG$4+6,'Planning_zones'!$H$5:$H$154,"&gt;="&amp;AG$4),0))</f>
        <v/>
      </c>
      <c r="AH92" s="13">
        <f>IF(OR($A92="",AH$4=""),"",IFERROR(COUNTIFS('Planning_zones'!$B$5:$B$154,$A92,'Planning_zones'!$K$5:$K$154,"&lt;&gt;Annulé",'Planning_zones'!$G$5:$G$154,"&lt;="&amp;AH$4+6,'Planning_zones'!$H$5:$H$154,"&gt;="&amp;AH$4),0))</f>
        <v/>
      </c>
      <c r="AI92" s="13">
        <f>IF(OR($A92="",AI$4=""),"",IFERROR(COUNTIFS('Planning_zones'!$B$5:$B$154,$A92,'Planning_zones'!$K$5:$K$154,"&lt;&gt;Annulé",'Planning_zones'!$G$5:$G$154,"&lt;="&amp;AI$4+6,'Planning_zones'!$H$5:$H$154,"&gt;="&amp;AI$4),0))</f>
        <v/>
      </c>
      <c r="AJ92" s="13">
        <f>IF(OR($A92="",AJ$4=""),"",IFERROR(COUNTIFS('Planning_zones'!$B$5:$B$154,$A92,'Planning_zones'!$K$5:$K$154,"&lt;&gt;Annulé",'Planning_zones'!$G$5:$G$154,"&lt;="&amp;AJ$4+6,'Planning_zones'!$H$5:$H$154,"&gt;="&amp;AJ$4),0))</f>
        <v/>
      </c>
      <c r="AK92" s="13">
        <f>IF(OR($A92="",AK$4=""),"",IFERROR(COUNTIFS('Planning_zones'!$B$5:$B$154,$A92,'Planning_zones'!$K$5:$K$154,"&lt;&gt;Annulé",'Planning_zones'!$G$5:$G$154,"&lt;="&amp;AK$4+6,'Planning_zones'!$H$5:$H$154,"&gt;="&amp;AK$4),0))</f>
        <v/>
      </c>
      <c r="AL92" s="13">
        <f>IF(OR($A92="",AL$4=""),"",IFERROR(COUNTIFS('Planning_zones'!$B$5:$B$154,$A92,'Planning_zones'!$K$5:$K$154,"&lt;&gt;Annulé",'Planning_zones'!$G$5:$G$154,"&lt;="&amp;AL$4+6,'Planning_zones'!$H$5:$H$154,"&gt;="&amp;AL$4),0))</f>
        <v/>
      </c>
      <c r="AM92" s="13">
        <f>IF(OR($A92="",AM$4=""),"",IFERROR(COUNTIFS('Planning_zones'!$B$5:$B$154,$A92,'Planning_zones'!$K$5:$K$154,"&lt;&gt;Annulé",'Planning_zones'!$G$5:$G$154,"&lt;="&amp;AM$4+6,'Planning_zones'!$H$5:$H$154,"&gt;="&amp;AM$4),0))</f>
        <v/>
      </c>
      <c r="AN92" s="13">
        <f>IF(OR($A92="",AN$4=""),"",IFERROR(COUNTIFS('Planning_zones'!$B$5:$B$154,$A92,'Planning_zones'!$K$5:$K$154,"&lt;&gt;Annulé",'Planning_zones'!$G$5:$G$154,"&lt;="&amp;AN$4+6,'Planning_zones'!$H$5:$H$154,"&gt;="&amp;AN$4),0))</f>
        <v/>
      </c>
      <c r="AO92" s="13">
        <f>IF(OR($A92="",AO$4=""),"",IFERROR(COUNTIFS('Planning_zones'!$B$5:$B$154,$A92,'Planning_zones'!$K$5:$K$154,"&lt;&gt;Annulé",'Planning_zones'!$G$5:$G$154,"&lt;="&amp;AO$4+6,'Planning_zones'!$H$5:$H$154,"&gt;="&amp;AO$4),0))</f>
        <v/>
      </c>
      <c r="AP92" s="13">
        <f>IF(OR($A92="",AP$4=""),"",IFERROR(COUNTIFS('Planning_zones'!$B$5:$B$154,$A92,'Planning_zones'!$K$5:$K$154,"&lt;&gt;Annulé",'Planning_zones'!$G$5:$G$154,"&lt;="&amp;AP$4+6,'Planning_zones'!$H$5:$H$154,"&gt;="&amp;AP$4),0))</f>
        <v/>
      </c>
      <c r="AQ92" s="13">
        <f>IF(OR($A92="",AQ$4=""),"",IFERROR(COUNTIFS('Planning_zones'!$B$5:$B$154,$A92,'Planning_zones'!$K$5:$K$154,"&lt;&gt;Annulé",'Planning_zones'!$G$5:$G$154,"&lt;="&amp;AQ$4+6,'Planning_zones'!$H$5:$H$154,"&gt;="&amp;AQ$4),0))</f>
        <v/>
      </c>
      <c r="AR92" s="13">
        <f>IF(OR($A92="",AR$4=""),"",IFERROR(COUNTIFS('Planning_zones'!$B$5:$B$154,$A92,'Planning_zones'!$K$5:$K$154,"&lt;&gt;Annulé",'Planning_zones'!$G$5:$G$154,"&lt;="&amp;AR$4+6,'Planning_zones'!$H$5:$H$154,"&gt;="&amp;AR$4),0))</f>
        <v/>
      </c>
      <c r="AS92" s="13">
        <f>IF(OR($A92="",AS$4=""),"",IFERROR(COUNTIFS('Planning_zones'!$B$5:$B$154,$A92,'Planning_zones'!$K$5:$K$154,"&lt;&gt;Annulé",'Planning_zones'!$G$5:$G$154,"&lt;="&amp;AS$4+6,'Planning_zones'!$H$5:$H$154,"&gt;="&amp;AS$4),0))</f>
        <v/>
      </c>
      <c r="AT92" s="13">
        <f>IF(OR($A92="",AT$4=""),"",IFERROR(COUNTIFS('Planning_zones'!$B$5:$B$154,$A92,'Planning_zones'!$K$5:$K$154,"&lt;&gt;Annulé",'Planning_zones'!$G$5:$G$154,"&lt;="&amp;AT$4+6,'Planning_zones'!$H$5:$H$154,"&gt;="&amp;AT$4),0))</f>
        <v/>
      </c>
      <c r="AU92" s="13">
        <f>IF(OR($A92="",AU$4=""),"",IFERROR(COUNTIFS('Planning_zones'!$B$5:$B$154,$A92,'Planning_zones'!$K$5:$K$154,"&lt;&gt;Annulé",'Planning_zones'!$G$5:$G$154,"&lt;="&amp;AU$4+6,'Planning_zones'!$H$5:$H$154,"&gt;="&amp;AU$4),0))</f>
        <v/>
      </c>
      <c r="AV92" s="13">
        <f>IF(OR($A92="",AV$4=""),"",IFERROR(COUNTIFS('Planning_zones'!$B$5:$B$154,$A92,'Planning_zones'!$K$5:$K$154,"&lt;&gt;Annulé",'Planning_zones'!$G$5:$G$154,"&lt;="&amp;AV$4+6,'Planning_zones'!$H$5:$H$154,"&gt;="&amp;AV$4),0))</f>
        <v/>
      </c>
      <c r="AW92" s="13">
        <f>IF(OR($A92="",AW$4=""),"",IFERROR(COUNTIFS('Planning_zones'!$B$5:$B$154,$A92,'Planning_zones'!$K$5:$K$154,"&lt;&gt;Annulé",'Planning_zones'!$G$5:$G$154,"&lt;="&amp;AW$4+6,'Planning_zones'!$H$5:$H$154,"&gt;="&amp;AW$4),0))</f>
        <v/>
      </c>
      <c r="AX92" s="13">
        <f>IF(OR($A92="",AX$4=""),"",IFERROR(COUNTIFS('Planning_zones'!$B$5:$B$154,$A92,'Planning_zones'!$K$5:$K$154,"&lt;&gt;Annulé",'Planning_zones'!$G$5:$G$154,"&lt;="&amp;AX$4+6,'Planning_zones'!$H$5:$H$154,"&gt;="&amp;AX$4),0))</f>
        <v/>
      </c>
      <c r="AY92" s="13">
        <f>IF(OR($A92="",AY$4=""),"",IFERROR(COUNTIFS('Planning_zones'!$B$5:$B$154,$A92,'Planning_zones'!$K$5:$K$154,"&lt;&gt;Annulé",'Planning_zones'!$G$5:$G$154,"&lt;="&amp;AY$4+6,'Planning_zones'!$H$5:$H$154,"&gt;="&amp;AY$4),0))</f>
        <v/>
      </c>
      <c r="AZ92" s="13">
        <f>IF(OR($A92="",AZ$4=""),"",IFERROR(COUNTIFS('Planning_zones'!$B$5:$B$154,$A92,'Planning_zones'!$K$5:$K$154,"&lt;&gt;Annulé",'Planning_zones'!$G$5:$G$154,"&lt;="&amp;AZ$4+6,'Planning_zones'!$H$5:$H$154,"&gt;="&amp;AZ$4),0))</f>
        <v/>
      </c>
      <c r="BA92" s="13">
        <f>IF(OR($A92="",BA$4=""),"",IFERROR(COUNTIFS('Planning_zones'!$B$5:$B$154,$A92,'Planning_zones'!$K$5:$K$154,"&lt;&gt;Annulé",'Planning_zones'!$G$5:$G$154,"&lt;="&amp;BA$4+6,'Planning_zones'!$H$5:$H$154,"&gt;="&amp;BA$4),0))</f>
        <v/>
      </c>
    </row>
    <row r="93" ht="21" customHeight="1">
      <c r="A93" s="27">
        <f>IFERROR(INDEX('Paramètres'!$A$8:$A$107,MATCH(SMALL('Paramètres'!$C$8:$C$107,89),'Paramètres'!$C$8:$C$107,0)),"")</f>
        <v/>
      </c>
      <c r="B93" s="13">
        <f>IF(OR($A93="",B$4=""),"",IFERROR(COUNTIFS('Planning_zones'!$B$5:$B$154,$A93,'Planning_zones'!$K$5:$K$154,"&lt;&gt;Annulé",'Planning_zones'!$G$5:$G$154,"&lt;="&amp;B$4+6,'Planning_zones'!$H$5:$H$154,"&gt;="&amp;B$4),0))</f>
        <v/>
      </c>
      <c r="C93" s="13">
        <f>IF(OR($A93="",C$4=""),"",IFERROR(COUNTIFS('Planning_zones'!$B$5:$B$154,$A93,'Planning_zones'!$K$5:$K$154,"&lt;&gt;Annulé",'Planning_zones'!$G$5:$G$154,"&lt;="&amp;C$4+6,'Planning_zones'!$H$5:$H$154,"&gt;="&amp;C$4),0))</f>
        <v/>
      </c>
      <c r="D93" s="13">
        <f>IF(OR($A93="",D$4=""),"",IFERROR(COUNTIFS('Planning_zones'!$B$5:$B$154,$A93,'Planning_zones'!$K$5:$K$154,"&lt;&gt;Annulé",'Planning_zones'!$G$5:$G$154,"&lt;="&amp;D$4+6,'Planning_zones'!$H$5:$H$154,"&gt;="&amp;D$4),0))</f>
        <v/>
      </c>
      <c r="E93" s="13">
        <f>IF(OR($A93="",E$4=""),"",IFERROR(COUNTIFS('Planning_zones'!$B$5:$B$154,$A93,'Planning_zones'!$K$5:$K$154,"&lt;&gt;Annulé",'Planning_zones'!$G$5:$G$154,"&lt;="&amp;E$4+6,'Planning_zones'!$H$5:$H$154,"&gt;="&amp;E$4),0))</f>
        <v/>
      </c>
      <c r="F93" s="13">
        <f>IF(OR($A93="",F$4=""),"",IFERROR(COUNTIFS('Planning_zones'!$B$5:$B$154,$A93,'Planning_zones'!$K$5:$K$154,"&lt;&gt;Annulé",'Planning_zones'!$G$5:$G$154,"&lt;="&amp;F$4+6,'Planning_zones'!$H$5:$H$154,"&gt;="&amp;F$4),0))</f>
        <v/>
      </c>
      <c r="G93" s="13">
        <f>IF(OR($A93="",G$4=""),"",IFERROR(COUNTIFS('Planning_zones'!$B$5:$B$154,$A93,'Planning_zones'!$K$5:$K$154,"&lt;&gt;Annulé",'Planning_zones'!$G$5:$G$154,"&lt;="&amp;G$4+6,'Planning_zones'!$H$5:$H$154,"&gt;="&amp;G$4),0))</f>
        <v/>
      </c>
      <c r="H93" s="13">
        <f>IF(OR($A93="",H$4=""),"",IFERROR(COUNTIFS('Planning_zones'!$B$5:$B$154,$A93,'Planning_zones'!$K$5:$K$154,"&lt;&gt;Annulé",'Planning_zones'!$G$5:$G$154,"&lt;="&amp;H$4+6,'Planning_zones'!$H$5:$H$154,"&gt;="&amp;H$4),0))</f>
        <v/>
      </c>
      <c r="I93" s="13">
        <f>IF(OR($A93="",I$4=""),"",IFERROR(COUNTIFS('Planning_zones'!$B$5:$B$154,$A93,'Planning_zones'!$K$5:$K$154,"&lt;&gt;Annulé",'Planning_zones'!$G$5:$G$154,"&lt;="&amp;I$4+6,'Planning_zones'!$H$5:$H$154,"&gt;="&amp;I$4),0))</f>
        <v/>
      </c>
      <c r="J93" s="13">
        <f>IF(OR($A93="",J$4=""),"",IFERROR(COUNTIFS('Planning_zones'!$B$5:$B$154,$A93,'Planning_zones'!$K$5:$K$154,"&lt;&gt;Annulé",'Planning_zones'!$G$5:$G$154,"&lt;="&amp;J$4+6,'Planning_zones'!$H$5:$H$154,"&gt;="&amp;J$4),0))</f>
        <v/>
      </c>
      <c r="K93" s="13">
        <f>IF(OR($A93="",K$4=""),"",IFERROR(COUNTIFS('Planning_zones'!$B$5:$B$154,$A93,'Planning_zones'!$K$5:$K$154,"&lt;&gt;Annulé",'Planning_zones'!$G$5:$G$154,"&lt;="&amp;K$4+6,'Planning_zones'!$H$5:$H$154,"&gt;="&amp;K$4),0))</f>
        <v/>
      </c>
      <c r="L93" s="13">
        <f>IF(OR($A93="",L$4=""),"",IFERROR(COUNTIFS('Planning_zones'!$B$5:$B$154,$A93,'Planning_zones'!$K$5:$K$154,"&lt;&gt;Annulé",'Planning_zones'!$G$5:$G$154,"&lt;="&amp;L$4+6,'Planning_zones'!$H$5:$H$154,"&gt;="&amp;L$4),0))</f>
        <v/>
      </c>
      <c r="M93" s="13">
        <f>IF(OR($A93="",M$4=""),"",IFERROR(COUNTIFS('Planning_zones'!$B$5:$B$154,$A93,'Planning_zones'!$K$5:$K$154,"&lt;&gt;Annulé",'Planning_zones'!$G$5:$G$154,"&lt;="&amp;M$4+6,'Planning_zones'!$H$5:$H$154,"&gt;="&amp;M$4),0))</f>
        <v/>
      </c>
      <c r="N93" s="13">
        <f>IF(OR($A93="",N$4=""),"",IFERROR(COUNTIFS('Planning_zones'!$B$5:$B$154,$A93,'Planning_zones'!$K$5:$K$154,"&lt;&gt;Annulé",'Planning_zones'!$G$5:$G$154,"&lt;="&amp;N$4+6,'Planning_zones'!$H$5:$H$154,"&gt;="&amp;N$4),0))</f>
        <v/>
      </c>
      <c r="O93" s="13">
        <f>IF(OR($A93="",O$4=""),"",IFERROR(COUNTIFS('Planning_zones'!$B$5:$B$154,$A93,'Planning_zones'!$K$5:$K$154,"&lt;&gt;Annulé",'Planning_zones'!$G$5:$G$154,"&lt;="&amp;O$4+6,'Planning_zones'!$H$5:$H$154,"&gt;="&amp;O$4),0))</f>
        <v/>
      </c>
      <c r="P93" s="13">
        <f>IF(OR($A93="",P$4=""),"",IFERROR(COUNTIFS('Planning_zones'!$B$5:$B$154,$A93,'Planning_zones'!$K$5:$K$154,"&lt;&gt;Annulé",'Planning_zones'!$G$5:$G$154,"&lt;="&amp;P$4+6,'Planning_zones'!$H$5:$H$154,"&gt;="&amp;P$4),0))</f>
        <v/>
      </c>
      <c r="Q93" s="13">
        <f>IF(OR($A93="",Q$4=""),"",IFERROR(COUNTIFS('Planning_zones'!$B$5:$B$154,$A93,'Planning_zones'!$K$5:$K$154,"&lt;&gt;Annulé",'Planning_zones'!$G$5:$G$154,"&lt;="&amp;Q$4+6,'Planning_zones'!$H$5:$H$154,"&gt;="&amp;Q$4),0))</f>
        <v/>
      </c>
      <c r="R93" s="13">
        <f>IF(OR($A93="",R$4=""),"",IFERROR(COUNTIFS('Planning_zones'!$B$5:$B$154,$A93,'Planning_zones'!$K$5:$K$154,"&lt;&gt;Annulé",'Planning_zones'!$G$5:$G$154,"&lt;="&amp;R$4+6,'Planning_zones'!$H$5:$H$154,"&gt;="&amp;R$4),0))</f>
        <v/>
      </c>
      <c r="S93" s="13">
        <f>IF(OR($A93="",S$4=""),"",IFERROR(COUNTIFS('Planning_zones'!$B$5:$B$154,$A93,'Planning_zones'!$K$5:$K$154,"&lt;&gt;Annulé",'Planning_zones'!$G$5:$G$154,"&lt;="&amp;S$4+6,'Planning_zones'!$H$5:$H$154,"&gt;="&amp;S$4),0))</f>
        <v/>
      </c>
      <c r="T93" s="13">
        <f>IF(OR($A93="",T$4=""),"",IFERROR(COUNTIFS('Planning_zones'!$B$5:$B$154,$A93,'Planning_zones'!$K$5:$K$154,"&lt;&gt;Annulé",'Planning_zones'!$G$5:$G$154,"&lt;="&amp;T$4+6,'Planning_zones'!$H$5:$H$154,"&gt;="&amp;T$4),0))</f>
        <v/>
      </c>
      <c r="U93" s="13">
        <f>IF(OR($A93="",U$4=""),"",IFERROR(COUNTIFS('Planning_zones'!$B$5:$B$154,$A93,'Planning_zones'!$K$5:$K$154,"&lt;&gt;Annulé",'Planning_zones'!$G$5:$G$154,"&lt;="&amp;U$4+6,'Planning_zones'!$H$5:$H$154,"&gt;="&amp;U$4),0))</f>
        <v/>
      </c>
      <c r="V93" s="13">
        <f>IF(OR($A93="",V$4=""),"",IFERROR(COUNTIFS('Planning_zones'!$B$5:$B$154,$A93,'Planning_zones'!$K$5:$K$154,"&lt;&gt;Annulé",'Planning_zones'!$G$5:$G$154,"&lt;="&amp;V$4+6,'Planning_zones'!$H$5:$H$154,"&gt;="&amp;V$4),0))</f>
        <v/>
      </c>
      <c r="W93" s="13">
        <f>IF(OR($A93="",W$4=""),"",IFERROR(COUNTIFS('Planning_zones'!$B$5:$B$154,$A93,'Planning_zones'!$K$5:$K$154,"&lt;&gt;Annulé",'Planning_zones'!$G$5:$G$154,"&lt;="&amp;W$4+6,'Planning_zones'!$H$5:$H$154,"&gt;="&amp;W$4),0))</f>
        <v/>
      </c>
      <c r="X93" s="13">
        <f>IF(OR($A93="",X$4=""),"",IFERROR(COUNTIFS('Planning_zones'!$B$5:$B$154,$A93,'Planning_zones'!$K$5:$K$154,"&lt;&gt;Annulé",'Planning_zones'!$G$5:$G$154,"&lt;="&amp;X$4+6,'Planning_zones'!$H$5:$H$154,"&gt;="&amp;X$4),0))</f>
        <v/>
      </c>
      <c r="Y93" s="13">
        <f>IF(OR($A93="",Y$4=""),"",IFERROR(COUNTIFS('Planning_zones'!$B$5:$B$154,$A93,'Planning_zones'!$K$5:$K$154,"&lt;&gt;Annulé",'Planning_zones'!$G$5:$G$154,"&lt;="&amp;Y$4+6,'Planning_zones'!$H$5:$H$154,"&gt;="&amp;Y$4),0))</f>
        <v/>
      </c>
      <c r="Z93" s="13">
        <f>IF(OR($A93="",Z$4=""),"",IFERROR(COUNTIFS('Planning_zones'!$B$5:$B$154,$A93,'Planning_zones'!$K$5:$K$154,"&lt;&gt;Annulé",'Planning_zones'!$G$5:$G$154,"&lt;="&amp;Z$4+6,'Planning_zones'!$H$5:$H$154,"&gt;="&amp;Z$4),0))</f>
        <v/>
      </c>
      <c r="AA93" s="13">
        <f>IF(OR($A93="",AA$4=""),"",IFERROR(COUNTIFS('Planning_zones'!$B$5:$B$154,$A93,'Planning_zones'!$K$5:$K$154,"&lt;&gt;Annulé",'Planning_zones'!$G$5:$G$154,"&lt;="&amp;AA$4+6,'Planning_zones'!$H$5:$H$154,"&gt;="&amp;AA$4),0))</f>
        <v/>
      </c>
      <c r="AB93" s="13">
        <f>IF(OR($A93="",AB$4=""),"",IFERROR(COUNTIFS('Planning_zones'!$B$5:$B$154,$A93,'Planning_zones'!$K$5:$K$154,"&lt;&gt;Annulé",'Planning_zones'!$G$5:$G$154,"&lt;="&amp;AB$4+6,'Planning_zones'!$H$5:$H$154,"&gt;="&amp;AB$4),0))</f>
        <v/>
      </c>
      <c r="AC93" s="13">
        <f>IF(OR($A93="",AC$4=""),"",IFERROR(COUNTIFS('Planning_zones'!$B$5:$B$154,$A93,'Planning_zones'!$K$5:$K$154,"&lt;&gt;Annulé",'Planning_zones'!$G$5:$G$154,"&lt;="&amp;AC$4+6,'Planning_zones'!$H$5:$H$154,"&gt;="&amp;AC$4),0))</f>
        <v/>
      </c>
      <c r="AD93" s="13">
        <f>IF(OR($A93="",AD$4=""),"",IFERROR(COUNTIFS('Planning_zones'!$B$5:$B$154,$A93,'Planning_zones'!$K$5:$K$154,"&lt;&gt;Annulé",'Planning_zones'!$G$5:$G$154,"&lt;="&amp;AD$4+6,'Planning_zones'!$H$5:$H$154,"&gt;="&amp;AD$4),0))</f>
        <v/>
      </c>
      <c r="AE93" s="13">
        <f>IF(OR($A93="",AE$4=""),"",IFERROR(COUNTIFS('Planning_zones'!$B$5:$B$154,$A93,'Planning_zones'!$K$5:$K$154,"&lt;&gt;Annulé",'Planning_zones'!$G$5:$G$154,"&lt;="&amp;AE$4+6,'Planning_zones'!$H$5:$H$154,"&gt;="&amp;AE$4),0))</f>
        <v/>
      </c>
      <c r="AF93" s="13">
        <f>IF(OR($A93="",AF$4=""),"",IFERROR(COUNTIFS('Planning_zones'!$B$5:$B$154,$A93,'Planning_zones'!$K$5:$K$154,"&lt;&gt;Annulé",'Planning_zones'!$G$5:$G$154,"&lt;="&amp;AF$4+6,'Planning_zones'!$H$5:$H$154,"&gt;="&amp;AF$4),0))</f>
        <v/>
      </c>
      <c r="AG93" s="13">
        <f>IF(OR($A93="",AG$4=""),"",IFERROR(COUNTIFS('Planning_zones'!$B$5:$B$154,$A93,'Planning_zones'!$K$5:$K$154,"&lt;&gt;Annulé",'Planning_zones'!$G$5:$G$154,"&lt;="&amp;AG$4+6,'Planning_zones'!$H$5:$H$154,"&gt;="&amp;AG$4),0))</f>
        <v/>
      </c>
      <c r="AH93" s="13">
        <f>IF(OR($A93="",AH$4=""),"",IFERROR(COUNTIFS('Planning_zones'!$B$5:$B$154,$A93,'Planning_zones'!$K$5:$K$154,"&lt;&gt;Annulé",'Planning_zones'!$G$5:$G$154,"&lt;="&amp;AH$4+6,'Planning_zones'!$H$5:$H$154,"&gt;="&amp;AH$4),0))</f>
        <v/>
      </c>
      <c r="AI93" s="13">
        <f>IF(OR($A93="",AI$4=""),"",IFERROR(COUNTIFS('Planning_zones'!$B$5:$B$154,$A93,'Planning_zones'!$K$5:$K$154,"&lt;&gt;Annulé",'Planning_zones'!$G$5:$G$154,"&lt;="&amp;AI$4+6,'Planning_zones'!$H$5:$H$154,"&gt;="&amp;AI$4),0))</f>
        <v/>
      </c>
      <c r="AJ93" s="13">
        <f>IF(OR($A93="",AJ$4=""),"",IFERROR(COUNTIFS('Planning_zones'!$B$5:$B$154,$A93,'Planning_zones'!$K$5:$K$154,"&lt;&gt;Annulé",'Planning_zones'!$G$5:$G$154,"&lt;="&amp;AJ$4+6,'Planning_zones'!$H$5:$H$154,"&gt;="&amp;AJ$4),0))</f>
        <v/>
      </c>
      <c r="AK93" s="13">
        <f>IF(OR($A93="",AK$4=""),"",IFERROR(COUNTIFS('Planning_zones'!$B$5:$B$154,$A93,'Planning_zones'!$K$5:$K$154,"&lt;&gt;Annulé",'Planning_zones'!$G$5:$G$154,"&lt;="&amp;AK$4+6,'Planning_zones'!$H$5:$H$154,"&gt;="&amp;AK$4),0))</f>
        <v/>
      </c>
      <c r="AL93" s="13">
        <f>IF(OR($A93="",AL$4=""),"",IFERROR(COUNTIFS('Planning_zones'!$B$5:$B$154,$A93,'Planning_zones'!$K$5:$K$154,"&lt;&gt;Annulé",'Planning_zones'!$G$5:$G$154,"&lt;="&amp;AL$4+6,'Planning_zones'!$H$5:$H$154,"&gt;="&amp;AL$4),0))</f>
        <v/>
      </c>
      <c r="AM93" s="13">
        <f>IF(OR($A93="",AM$4=""),"",IFERROR(COUNTIFS('Planning_zones'!$B$5:$B$154,$A93,'Planning_zones'!$K$5:$K$154,"&lt;&gt;Annulé",'Planning_zones'!$G$5:$G$154,"&lt;="&amp;AM$4+6,'Planning_zones'!$H$5:$H$154,"&gt;="&amp;AM$4),0))</f>
        <v/>
      </c>
      <c r="AN93" s="13">
        <f>IF(OR($A93="",AN$4=""),"",IFERROR(COUNTIFS('Planning_zones'!$B$5:$B$154,$A93,'Planning_zones'!$K$5:$K$154,"&lt;&gt;Annulé",'Planning_zones'!$G$5:$G$154,"&lt;="&amp;AN$4+6,'Planning_zones'!$H$5:$H$154,"&gt;="&amp;AN$4),0))</f>
        <v/>
      </c>
      <c r="AO93" s="13">
        <f>IF(OR($A93="",AO$4=""),"",IFERROR(COUNTIFS('Planning_zones'!$B$5:$B$154,$A93,'Planning_zones'!$K$5:$K$154,"&lt;&gt;Annulé",'Planning_zones'!$G$5:$G$154,"&lt;="&amp;AO$4+6,'Planning_zones'!$H$5:$H$154,"&gt;="&amp;AO$4),0))</f>
        <v/>
      </c>
      <c r="AP93" s="13">
        <f>IF(OR($A93="",AP$4=""),"",IFERROR(COUNTIFS('Planning_zones'!$B$5:$B$154,$A93,'Planning_zones'!$K$5:$K$154,"&lt;&gt;Annulé",'Planning_zones'!$G$5:$G$154,"&lt;="&amp;AP$4+6,'Planning_zones'!$H$5:$H$154,"&gt;="&amp;AP$4),0))</f>
        <v/>
      </c>
      <c r="AQ93" s="13">
        <f>IF(OR($A93="",AQ$4=""),"",IFERROR(COUNTIFS('Planning_zones'!$B$5:$B$154,$A93,'Planning_zones'!$K$5:$K$154,"&lt;&gt;Annulé",'Planning_zones'!$G$5:$G$154,"&lt;="&amp;AQ$4+6,'Planning_zones'!$H$5:$H$154,"&gt;="&amp;AQ$4),0))</f>
        <v/>
      </c>
      <c r="AR93" s="13">
        <f>IF(OR($A93="",AR$4=""),"",IFERROR(COUNTIFS('Planning_zones'!$B$5:$B$154,$A93,'Planning_zones'!$K$5:$K$154,"&lt;&gt;Annulé",'Planning_zones'!$G$5:$G$154,"&lt;="&amp;AR$4+6,'Planning_zones'!$H$5:$H$154,"&gt;="&amp;AR$4),0))</f>
        <v/>
      </c>
      <c r="AS93" s="13">
        <f>IF(OR($A93="",AS$4=""),"",IFERROR(COUNTIFS('Planning_zones'!$B$5:$B$154,$A93,'Planning_zones'!$K$5:$K$154,"&lt;&gt;Annulé",'Planning_zones'!$G$5:$G$154,"&lt;="&amp;AS$4+6,'Planning_zones'!$H$5:$H$154,"&gt;="&amp;AS$4),0))</f>
        <v/>
      </c>
      <c r="AT93" s="13">
        <f>IF(OR($A93="",AT$4=""),"",IFERROR(COUNTIFS('Planning_zones'!$B$5:$B$154,$A93,'Planning_zones'!$K$5:$K$154,"&lt;&gt;Annulé",'Planning_zones'!$G$5:$G$154,"&lt;="&amp;AT$4+6,'Planning_zones'!$H$5:$H$154,"&gt;="&amp;AT$4),0))</f>
        <v/>
      </c>
      <c r="AU93" s="13">
        <f>IF(OR($A93="",AU$4=""),"",IFERROR(COUNTIFS('Planning_zones'!$B$5:$B$154,$A93,'Planning_zones'!$K$5:$K$154,"&lt;&gt;Annulé",'Planning_zones'!$G$5:$G$154,"&lt;="&amp;AU$4+6,'Planning_zones'!$H$5:$H$154,"&gt;="&amp;AU$4),0))</f>
        <v/>
      </c>
      <c r="AV93" s="13">
        <f>IF(OR($A93="",AV$4=""),"",IFERROR(COUNTIFS('Planning_zones'!$B$5:$B$154,$A93,'Planning_zones'!$K$5:$K$154,"&lt;&gt;Annulé",'Planning_zones'!$G$5:$G$154,"&lt;="&amp;AV$4+6,'Planning_zones'!$H$5:$H$154,"&gt;="&amp;AV$4),0))</f>
        <v/>
      </c>
      <c r="AW93" s="13">
        <f>IF(OR($A93="",AW$4=""),"",IFERROR(COUNTIFS('Planning_zones'!$B$5:$B$154,$A93,'Planning_zones'!$K$5:$K$154,"&lt;&gt;Annulé",'Planning_zones'!$G$5:$G$154,"&lt;="&amp;AW$4+6,'Planning_zones'!$H$5:$H$154,"&gt;="&amp;AW$4),0))</f>
        <v/>
      </c>
      <c r="AX93" s="13">
        <f>IF(OR($A93="",AX$4=""),"",IFERROR(COUNTIFS('Planning_zones'!$B$5:$B$154,$A93,'Planning_zones'!$K$5:$K$154,"&lt;&gt;Annulé",'Planning_zones'!$G$5:$G$154,"&lt;="&amp;AX$4+6,'Planning_zones'!$H$5:$H$154,"&gt;="&amp;AX$4),0))</f>
        <v/>
      </c>
      <c r="AY93" s="13">
        <f>IF(OR($A93="",AY$4=""),"",IFERROR(COUNTIFS('Planning_zones'!$B$5:$B$154,$A93,'Planning_zones'!$K$5:$K$154,"&lt;&gt;Annulé",'Planning_zones'!$G$5:$G$154,"&lt;="&amp;AY$4+6,'Planning_zones'!$H$5:$H$154,"&gt;="&amp;AY$4),0))</f>
        <v/>
      </c>
      <c r="AZ93" s="13">
        <f>IF(OR($A93="",AZ$4=""),"",IFERROR(COUNTIFS('Planning_zones'!$B$5:$B$154,$A93,'Planning_zones'!$K$5:$K$154,"&lt;&gt;Annulé",'Planning_zones'!$G$5:$G$154,"&lt;="&amp;AZ$4+6,'Planning_zones'!$H$5:$H$154,"&gt;="&amp;AZ$4),0))</f>
        <v/>
      </c>
      <c r="BA93" s="13">
        <f>IF(OR($A93="",BA$4=""),"",IFERROR(COUNTIFS('Planning_zones'!$B$5:$B$154,$A93,'Planning_zones'!$K$5:$K$154,"&lt;&gt;Annulé",'Planning_zones'!$G$5:$G$154,"&lt;="&amp;BA$4+6,'Planning_zones'!$H$5:$H$154,"&gt;="&amp;BA$4),0))</f>
        <v/>
      </c>
    </row>
    <row r="94" ht="21" customHeight="1">
      <c r="A94" s="28">
        <f>IFERROR(INDEX('Paramètres'!$A$8:$A$107,MATCH(SMALL('Paramètres'!$C$8:$C$107,90),'Paramètres'!$C$8:$C$107,0)),"")</f>
        <v/>
      </c>
      <c r="B94" s="13">
        <f>IF(OR($A94="",B$4=""),"",IFERROR(COUNTIFS('Planning_zones'!$B$5:$B$154,$A94,'Planning_zones'!$K$5:$K$154,"&lt;&gt;Annulé",'Planning_zones'!$G$5:$G$154,"&lt;="&amp;B$4+6,'Planning_zones'!$H$5:$H$154,"&gt;="&amp;B$4),0))</f>
        <v/>
      </c>
      <c r="C94" s="13">
        <f>IF(OR($A94="",C$4=""),"",IFERROR(COUNTIFS('Planning_zones'!$B$5:$B$154,$A94,'Planning_zones'!$K$5:$K$154,"&lt;&gt;Annulé",'Planning_zones'!$G$5:$G$154,"&lt;="&amp;C$4+6,'Planning_zones'!$H$5:$H$154,"&gt;="&amp;C$4),0))</f>
        <v/>
      </c>
      <c r="D94" s="13">
        <f>IF(OR($A94="",D$4=""),"",IFERROR(COUNTIFS('Planning_zones'!$B$5:$B$154,$A94,'Planning_zones'!$K$5:$K$154,"&lt;&gt;Annulé",'Planning_zones'!$G$5:$G$154,"&lt;="&amp;D$4+6,'Planning_zones'!$H$5:$H$154,"&gt;="&amp;D$4),0))</f>
        <v/>
      </c>
      <c r="E94" s="13">
        <f>IF(OR($A94="",E$4=""),"",IFERROR(COUNTIFS('Planning_zones'!$B$5:$B$154,$A94,'Planning_zones'!$K$5:$K$154,"&lt;&gt;Annulé",'Planning_zones'!$G$5:$G$154,"&lt;="&amp;E$4+6,'Planning_zones'!$H$5:$H$154,"&gt;="&amp;E$4),0))</f>
        <v/>
      </c>
      <c r="F94" s="13">
        <f>IF(OR($A94="",F$4=""),"",IFERROR(COUNTIFS('Planning_zones'!$B$5:$B$154,$A94,'Planning_zones'!$K$5:$K$154,"&lt;&gt;Annulé",'Planning_zones'!$G$5:$G$154,"&lt;="&amp;F$4+6,'Planning_zones'!$H$5:$H$154,"&gt;="&amp;F$4),0))</f>
        <v/>
      </c>
      <c r="G94" s="13">
        <f>IF(OR($A94="",G$4=""),"",IFERROR(COUNTIFS('Planning_zones'!$B$5:$B$154,$A94,'Planning_zones'!$K$5:$K$154,"&lt;&gt;Annulé",'Planning_zones'!$G$5:$G$154,"&lt;="&amp;G$4+6,'Planning_zones'!$H$5:$H$154,"&gt;="&amp;G$4),0))</f>
        <v/>
      </c>
      <c r="H94" s="13">
        <f>IF(OR($A94="",H$4=""),"",IFERROR(COUNTIFS('Planning_zones'!$B$5:$B$154,$A94,'Planning_zones'!$K$5:$K$154,"&lt;&gt;Annulé",'Planning_zones'!$G$5:$G$154,"&lt;="&amp;H$4+6,'Planning_zones'!$H$5:$H$154,"&gt;="&amp;H$4),0))</f>
        <v/>
      </c>
      <c r="I94" s="13">
        <f>IF(OR($A94="",I$4=""),"",IFERROR(COUNTIFS('Planning_zones'!$B$5:$B$154,$A94,'Planning_zones'!$K$5:$K$154,"&lt;&gt;Annulé",'Planning_zones'!$G$5:$G$154,"&lt;="&amp;I$4+6,'Planning_zones'!$H$5:$H$154,"&gt;="&amp;I$4),0))</f>
        <v/>
      </c>
      <c r="J94" s="13">
        <f>IF(OR($A94="",J$4=""),"",IFERROR(COUNTIFS('Planning_zones'!$B$5:$B$154,$A94,'Planning_zones'!$K$5:$K$154,"&lt;&gt;Annulé",'Planning_zones'!$G$5:$G$154,"&lt;="&amp;J$4+6,'Planning_zones'!$H$5:$H$154,"&gt;="&amp;J$4),0))</f>
        <v/>
      </c>
      <c r="K94" s="13">
        <f>IF(OR($A94="",K$4=""),"",IFERROR(COUNTIFS('Planning_zones'!$B$5:$B$154,$A94,'Planning_zones'!$K$5:$K$154,"&lt;&gt;Annulé",'Planning_zones'!$G$5:$G$154,"&lt;="&amp;K$4+6,'Planning_zones'!$H$5:$H$154,"&gt;="&amp;K$4),0))</f>
        <v/>
      </c>
      <c r="L94" s="13">
        <f>IF(OR($A94="",L$4=""),"",IFERROR(COUNTIFS('Planning_zones'!$B$5:$B$154,$A94,'Planning_zones'!$K$5:$K$154,"&lt;&gt;Annulé",'Planning_zones'!$G$5:$G$154,"&lt;="&amp;L$4+6,'Planning_zones'!$H$5:$H$154,"&gt;="&amp;L$4),0))</f>
        <v/>
      </c>
      <c r="M94" s="13">
        <f>IF(OR($A94="",M$4=""),"",IFERROR(COUNTIFS('Planning_zones'!$B$5:$B$154,$A94,'Planning_zones'!$K$5:$K$154,"&lt;&gt;Annulé",'Planning_zones'!$G$5:$G$154,"&lt;="&amp;M$4+6,'Planning_zones'!$H$5:$H$154,"&gt;="&amp;M$4),0))</f>
        <v/>
      </c>
      <c r="N94" s="13">
        <f>IF(OR($A94="",N$4=""),"",IFERROR(COUNTIFS('Planning_zones'!$B$5:$B$154,$A94,'Planning_zones'!$K$5:$K$154,"&lt;&gt;Annulé",'Planning_zones'!$G$5:$G$154,"&lt;="&amp;N$4+6,'Planning_zones'!$H$5:$H$154,"&gt;="&amp;N$4),0))</f>
        <v/>
      </c>
      <c r="O94" s="13">
        <f>IF(OR($A94="",O$4=""),"",IFERROR(COUNTIFS('Planning_zones'!$B$5:$B$154,$A94,'Planning_zones'!$K$5:$K$154,"&lt;&gt;Annulé",'Planning_zones'!$G$5:$G$154,"&lt;="&amp;O$4+6,'Planning_zones'!$H$5:$H$154,"&gt;="&amp;O$4),0))</f>
        <v/>
      </c>
      <c r="P94" s="13">
        <f>IF(OR($A94="",P$4=""),"",IFERROR(COUNTIFS('Planning_zones'!$B$5:$B$154,$A94,'Planning_zones'!$K$5:$K$154,"&lt;&gt;Annulé",'Planning_zones'!$G$5:$G$154,"&lt;="&amp;P$4+6,'Planning_zones'!$H$5:$H$154,"&gt;="&amp;P$4),0))</f>
        <v/>
      </c>
      <c r="Q94" s="13">
        <f>IF(OR($A94="",Q$4=""),"",IFERROR(COUNTIFS('Planning_zones'!$B$5:$B$154,$A94,'Planning_zones'!$K$5:$K$154,"&lt;&gt;Annulé",'Planning_zones'!$G$5:$G$154,"&lt;="&amp;Q$4+6,'Planning_zones'!$H$5:$H$154,"&gt;="&amp;Q$4),0))</f>
        <v/>
      </c>
      <c r="R94" s="13">
        <f>IF(OR($A94="",R$4=""),"",IFERROR(COUNTIFS('Planning_zones'!$B$5:$B$154,$A94,'Planning_zones'!$K$5:$K$154,"&lt;&gt;Annulé",'Planning_zones'!$G$5:$G$154,"&lt;="&amp;R$4+6,'Planning_zones'!$H$5:$H$154,"&gt;="&amp;R$4),0))</f>
        <v/>
      </c>
      <c r="S94" s="13">
        <f>IF(OR($A94="",S$4=""),"",IFERROR(COUNTIFS('Planning_zones'!$B$5:$B$154,$A94,'Planning_zones'!$K$5:$K$154,"&lt;&gt;Annulé",'Planning_zones'!$G$5:$G$154,"&lt;="&amp;S$4+6,'Planning_zones'!$H$5:$H$154,"&gt;="&amp;S$4),0))</f>
        <v/>
      </c>
      <c r="T94" s="13">
        <f>IF(OR($A94="",T$4=""),"",IFERROR(COUNTIFS('Planning_zones'!$B$5:$B$154,$A94,'Planning_zones'!$K$5:$K$154,"&lt;&gt;Annulé",'Planning_zones'!$G$5:$G$154,"&lt;="&amp;T$4+6,'Planning_zones'!$H$5:$H$154,"&gt;="&amp;T$4),0))</f>
        <v/>
      </c>
      <c r="U94" s="13">
        <f>IF(OR($A94="",U$4=""),"",IFERROR(COUNTIFS('Planning_zones'!$B$5:$B$154,$A94,'Planning_zones'!$K$5:$K$154,"&lt;&gt;Annulé",'Planning_zones'!$G$5:$G$154,"&lt;="&amp;U$4+6,'Planning_zones'!$H$5:$H$154,"&gt;="&amp;U$4),0))</f>
        <v/>
      </c>
      <c r="V94" s="13">
        <f>IF(OR($A94="",V$4=""),"",IFERROR(COUNTIFS('Planning_zones'!$B$5:$B$154,$A94,'Planning_zones'!$K$5:$K$154,"&lt;&gt;Annulé",'Planning_zones'!$G$5:$G$154,"&lt;="&amp;V$4+6,'Planning_zones'!$H$5:$H$154,"&gt;="&amp;V$4),0))</f>
        <v/>
      </c>
      <c r="W94" s="13">
        <f>IF(OR($A94="",W$4=""),"",IFERROR(COUNTIFS('Planning_zones'!$B$5:$B$154,$A94,'Planning_zones'!$K$5:$K$154,"&lt;&gt;Annulé",'Planning_zones'!$G$5:$G$154,"&lt;="&amp;W$4+6,'Planning_zones'!$H$5:$H$154,"&gt;="&amp;W$4),0))</f>
        <v/>
      </c>
      <c r="X94" s="13">
        <f>IF(OR($A94="",X$4=""),"",IFERROR(COUNTIFS('Planning_zones'!$B$5:$B$154,$A94,'Planning_zones'!$K$5:$K$154,"&lt;&gt;Annulé",'Planning_zones'!$G$5:$G$154,"&lt;="&amp;X$4+6,'Planning_zones'!$H$5:$H$154,"&gt;="&amp;X$4),0))</f>
        <v/>
      </c>
      <c r="Y94" s="13">
        <f>IF(OR($A94="",Y$4=""),"",IFERROR(COUNTIFS('Planning_zones'!$B$5:$B$154,$A94,'Planning_zones'!$K$5:$K$154,"&lt;&gt;Annulé",'Planning_zones'!$G$5:$G$154,"&lt;="&amp;Y$4+6,'Planning_zones'!$H$5:$H$154,"&gt;="&amp;Y$4),0))</f>
        <v/>
      </c>
      <c r="Z94" s="13">
        <f>IF(OR($A94="",Z$4=""),"",IFERROR(COUNTIFS('Planning_zones'!$B$5:$B$154,$A94,'Planning_zones'!$K$5:$K$154,"&lt;&gt;Annulé",'Planning_zones'!$G$5:$G$154,"&lt;="&amp;Z$4+6,'Planning_zones'!$H$5:$H$154,"&gt;="&amp;Z$4),0))</f>
        <v/>
      </c>
      <c r="AA94" s="13">
        <f>IF(OR($A94="",AA$4=""),"",IFERROR(COUNTIFS('Planning_zones'!$B$5:$B$154,$A94,'Planning_zones'!$K$5:$K$154,"&lt;&gt;Annulé",'Planning_zones'!$G$5:$G$154,"&lt;="&amp;AA$4+6,'Planning_zones'!$H$5:$H$154,"&gt;="&amp;AA$4),0))</f>
        <v/>
      </c>
      <c r="AB94" s="13">
        <f>IF(OR($A94="",AB$4=""),"",IFERROR(COUNTIFS('Planning_zones'!$B$5:$B$154,$A94,'Planning_zones'!$K$5:$K$154,"&lt;&gt;Annulé",'Planning_zones'!$G$5:$G$154,"&lt;="&amp;AB$4+6,'Planning_zones'!$H$5:$H$154,"&gt;="&amp;AB$4),0))</f>
        <v/>
      </c>
      <c r="AC94" s="13">
        <f>IF(OR($A94="",AC$4=""),"",IFERROR(COUNTIFS('Planning_zones'!$B$5:$B$154,$A94,'Planning_zones'!$K$5:$K$154,"&lt;&gt;Annulé",'Planning_zones'!$G$5:$G$154,"&lt;="&amp;AC$4+6,'Planning_zones'!$H$5:$H$154,"&gt;="&amp;AC$4),0))</f>
        <v/>
      </c>
      <c r="AD94" s="13">
        <f>IF(OR($A94="",AD$4=""),"",IFERROR(COUNTIFS('Planning_zones'!$B$5:$B$154,$A94,'Planning_zones'!$K$5:$K$154,"&lt;&gt;Annulé",'Planning_zones'!$G$5:$G$154,"&lt;="&amp;AD$4+6,'Planning_zones'!$H$5:$H$154,"&gt;="&amp;AD$4),0))</f>
        <v/>
      </c>
      <c r="AE94" s="13">
        <f>IF(OR($A94="",AE$4=""),"",IFERROR(COUNTIFS('Planning_zones'!$B$5:$B$154,$A94,'Planning_zones'!$K$5:$K$154,"&lt;&gt;Annulé",'Planning_zones'!$G$5:$G$154,"&lt;="&amp;AE$4+6,'Planning_zones'!$H$5:$H$154,"&gt;="&amp;AE$4),0))</f>
        <v/>
      </c>
      <c r="AF94" s="13">
        <f>IF(OR($A94="",AF$4=""),"",IFERROR(COUNTIFS('Planning_zones'!$B$5:$B$154,$A94,'Planning_zones'!$K$5:$K$154,"&lt;&gt;Annulé",'Planning_zones'!$G$5:$G$154,"&lt;="&amp;AF$4+6,'Planning_zones'!$H$5:$H$154,"&gt;="&amp;AF$4),0))</f>
        <v/>
      </c>
      <c r="AG94" s="13">
        <f>IF(OR($A94="",AG$4=""),"",IFERROR(COUNTIFS('Planning_zones'!$B$5:$B$154,$A94,'Planning_zones'!$K$5:$K$154,"&lt;&gt;Annulé",'Planning_zones'!$G$5:$G$154,"&lt;="&amp;AG$4+6,'Planning_zones'!$H$5:$H$154,"&gt;="&amp;AG$4),0))</f>
        <v/>
      </c>
      <c r="AH94" s="13">
        <f>IF(OR($A94="",AH$4=""),"",IFERROR(COUNTIFS('Planning_zones'!$B$5:$B$154,$A94,'Planning_zones'!$K$5:$K$154,"&lt;&gt;Annulé",'Planning_zones'!$G$5:$G$154,"&lt;="&amp;AH$4+6,'Planning_zones'!$H$5:$H$154,"&gt;="&amp;AH$4),0))</f>
        <v/>
      </c>
      <c r="AI94" s="13">
        <f>IF(OR($A94="",AI$4=""),"",IFERROR(COUNTIFS('Planning_zones'!$B$5:$B$154,$A94,'Planning_zones'!$K$5:$K$154,"&lt;&gt;Annulé",'Planning_zones'!$G$5:$G$154,"&lt;="&amp;AI$4+6,'Planning_zones'!$H$5:$H$154,"&gt;="&amp;AI$4),0))</f>
        <v/>
      </c>
      <c r="AJ94" s="13">
        <f>IF(OR($A94="",AJ$4=""),"",IFERROR(COUNTIFS('Planning_zones'!$B$5:$B$154,$A94,'Planning_zones'!$K$5:$K$154,"&lt;&gt;Annulé",'Planning_zones'!$G$5:$G$154,"&lt;="&amp;AJ$4+6,'Planning_zones'!$H$5:$H$154,"&gt;="&amp;AJ$4),0))</f>
        <v/>
      </c>
      <c r="AK94" s="13">
        <f>IF(OR($A94="",AK$4=""),"",IFERROR(COUNTIFS('Planning_zones'!$B$5:$B$154,$A94,'Planning_zones'!$K$5:$K$154,"&lt;&gt;Annulé",'Planning_zones'!$G$5:$G$154,"&lt;="&amp;AK$4+6,'Planning_zones'!$H$5:$H$154,"&gt;="&amp;AK$4),0))</f>
        <v/>
      </c>
      <c r="AL94" s="13">
        <f>IF(OR($A94="",AL$4=""),"",IFERROR(COUNTIFS('Planning_zones'!$B$5:$B$154,$A94,'Planning_zones'!$K$5:$K$154,"&lt;&gt;Annulé",'Planning_zones'!$G$5:$G$154,"&lt;="&amp;AL$4+6,'Planning_zones'!$H$5:$H$154,"&gt;="&amp;AL$4),0))</f>
        <v/>
      </c>
      <c r="AM94" s="13">
        <f>IF(OR($A94="",AM$4=""),"",IFERROR(COUNTIFS('Planning_zones'!$B$5:$B$154,$A94,'Planning_zones'!$K$5:$K$154,"&lt;&gt;Annulé",'Planning_zones'!$G$5:$G$154,"&lt;="&amp;AM$4+6,'Planning_zones'!$H$5:$H$154,"&gt;="&amp;AM$4),0))</f>
        <v/>
      </c>
      <c r="AN94" s="13">
        <f>IF(OR($A94="",AN$4=""),"",IFERROR(COUNTIFS('Planning_zones'!$B$5:$B$154,$A94,'Planning_zones'!$K$5:$K$154,"&lt;&gt;Annulé",'Planning_zones'!$G$5:$G$154,"&lt;="&amp;AN$4+6,'Planning_zones'!$H$5:$H$154,"&gt;="&amp;AN$4),0))</f>
        <v/>
      </c>
      <c r="AO94" s="13">
        <f>IF(OR($A94="",AO$4=""),"",IFERROR(COUNTIFS('Planning_zones'!$B$5:$B$154,$A94,'Planning_zones'!$K$5:$K$154,"&lt;&gt;Annulé",'Planning_zones'!$G$5:$G$154,"&lt;="&amp;AO$4+6,'Planning_zones'!$H$5:$H$154,"&gt;="&amp;AO$4),0))</f>
        <v/>
      </c>
      <c r="AP94" s="13">
        <f>IF(OR($A94="",AP$4=""),"",IFERROR(COUNTIFS('Planning_zones'!$B$5:$B$154,$A94,'Planning_zones'!$K$5:$K$154,"&lt;&gt;Annulé",'Planning_zones'!$G$5:$G$154,"&lt;="&amp;AP$4+6,'Planning_zones'!$H$5:$H$154,"&gt;="&amp;AP$4),0))</f>
        <v/>
      </c>
      <c r="AQ94" s="13">
        <f>IF(OR($A94="",AQ$4=""),"",IFERROR(COUNTIFS('Planning_zones'!$B$5:$B$154,$A94,'Planning_zones'!$K$5:$K$154,"&lt;&gt;Annulé",'Planning_zones'!$G$5:$G$154,"&lt;="&amp;AQ$4+6,'Planning_zones'!$H$5:$H$154,"&gt;="&amp;AQ$4),0))</f>
        <v/>
      </c>
      <c r="AR94" s="13">
        <f>IF(OR($A94="",AR$4=""),"",IFERROR(COUNTIFS('Planning_zones'!$B$5:$B$154,$A94,'Planning_zones'!$K$5:$K$154,"&lt;&gt;Annulé",'Planning_zones'!$G$5:$G$154,"&lt;="&amp;AR$4+6,'Planning_zones'!$H$5:$H$154,"&gt;="&amp;AR$4),0))</f>
        <v/>
      </c>
      <c r="AS94" s="13">
        <f>IF(OR($A94="",AS$4=""),"",IFERROR(COUNTIFS('Planning_zones'!$B$5:$B$154,$A94,'Planning_zones'!$K$5:$K$154,"&lt;&gt;Annulé",'Planning_zones'!$G$5:$G$154,"&lt;="&amp;AS$4+6,'Planning_zones'!$H$5:$H$154,"&gt;="&amp;AS$4),0))</f>
        <v/>
      </c>
      <c r="AT94" s="13">
        <f>IF(OR($A94="",AT$4=""),"",IFERROR(COUNTIFS('Planning_zones'!$B$5:$B$154,$A94,'Planning_zones'!$K$5:$K$154,"&lt;&gt;Annulé",'Planning_zones'!$G$5:$G$154,"&lt;="&amp;AT$4+6,'Planning_zones'!$H$5:$H$154,"&gt;="&amp;AT$4),0))</f>
        <v/>
      </c>
      <c r="AU94" s="13">
        <f>IF(OR($A94="",AU$4=""),"",IFERROR(COUNTIFS('Planning_zones'!$B$5:$B$154,$A94,'Planning_zones'!$K$5:$K$154,"&lt;&gt;Annulé",'Planning_zones'!$G$5:$G$154,"&lt;="&amp;AU$4+6,'Planning_zones'!$H$5:$H$154,"&gt;="&amp;AU$4),0))</f>
        <v/>
      </c>
      <c r="AV94" s="13">
        <f>IF(OR($A94="",AV$4=""),"",IFERROR(COUNTIFS('Planning_zones'!$B$5:$B$154,$A94,'Planning_zones'!$K$5:$K$154,"&lt;&gt;Annulé",'Planning_zones'!$G$5:$G$154,"&lt;="&amp;AV$4+6,'Planning_zones'!$H$5:$H$154,"&gt;="&amp;AV$4),0))</f>
        <v/>
      </c>
      <c r="AW94" s="13">
        <f>IF(OR($A94="",AW$4=""),"",IFERROR(COUNTIFS('Planning_zones'!$B$5:$B$154,$A94,'Planning_zones'!$K$5:$K$154,"&lt;&gt;Annulé",'Planning_zones'!$G$5:$G$154,"&lt;="&amp;AW$4+6,'Planning_zones'!$H$5:$H$154,"&gt;="&amp;AW$4),0))</f>
        <v/>
      </c>
      <c r="AX94" s="13">
        <f>IF(OR($A94="",AX$4=""),"",IFERROR(COUNTIFS('Planning_zones'!$B$5:$B$154,$A94,'Planning_zones'!$K$5:$K$154,"&lt;&gt;Annulé",'Planning_zones'!$G$5:$G$154,"&lt;="&amp;AX$4+6,'Planning_zones'!$H$5:$H$154,"&gt;="&amp;AX$4),0))</f>
        <v/>
      </c>
      <c r="AY94" s="13">
        <f>IF(OR($A94="",AY$4=""),"",IFERROR(COUNTIFS('Planning_zones'!$B$5:$B$154,$A94,'Planning_zones'!$K$5:$K$154,"&lt;&gt;Annulé",'Planning_zones'!$G$5:$G$154,"&lt;="&amp;AY$4+6,'Planning_zones'!$H$5:$H$154,"&gt;="&amp;AY$4),0))</f>
        <v/>
      </c>
      <c r="AZ94" s="13">
        <f>IF(OR($A94="",AZ$4=""),"",IFERROR(COUNTIFS('Planning_zones'!$B$5:$B$154,$A94,'Planning_zones'!$K$5:$K$154,"&lt;&gt;Annulé",'Planning_zones'!$G$5:$G$154,"&lt;="&amp;AZ$4+6,'Planning_zones'!$H$5:$H$154,"&gt;="&amp;AZ$4),0))</f>
        <v/>
      </c>
      <c r="BA94" s="13">
        <f>IF(OR($A94="",BA$4=""),"",IFERROR(COUNTIFS('Planning_zones'!$B$5:$B$154,$A94,'Planning_zones'!$K$5:$K$154,"&lt;&gt;Annulé",'Planning_zones'!$G$5:$G$154,"&lt;="&amp;BA$4+6,'Planning_zones'!$H$5:$H$154,"&gt;="&amp;BA$4),0))</f>
        <v/>
      </c>
    </row>
    <row r="95" ht="21" customHeight="1">
      <c r="A95" s="27">
        <f>IFERROR(INDEX('Paramètres'!$A$8:$A$107,MATCH(SMALL('Paramètres'!$C$8:$C$107,91),'Paramètres'!$C$8:$C$107,0)),"")</f>
        <v/>
      </c>
      <c r="B95" s="13">
        <f>IF(OR($A95="",B$4=""),"",IFERROR(COUNTIFS('Planning_zones'!$B$5:$B$154,$A95,'Planning_zones'!$K$5:$K$154,"&lt;&gt;Annulé",'Planning_zones'!$G$5:$G$154,"&lt;="&amp;B$4+6,'Planning_zones'!$H$5:$H$154,"&gt;="&amp;B$4),0))</f>
        <v/>
      </c>
      <c r="C95" s="13">
        <f>IF(OR($A95="",C$4=""),"",IFERROR(COUNTIFS('Planning_zones'!$B$5:$B$154,$A95,'Planning_zones'!$K$5:$K$154,"&lt;&gt;Annulé",'Planning_zones'!$G$5:$G$154,"&lt;="&amp;C$4+6,'Planning_zones'!$H$5:$H$154,"&gt;="&amp;C$4),0))</f>
        <v/>
      </c>
      <c r="D95" s="13">
        <f>IF(OR($A95="",D$4=""),"",IFERROR(COUNTIFS('Planning_zones'!$B$5:$B$154,$A95,'Planning_zones'!$K$5:$K$154,"&lt;&gt;Annulé",'Planning_zones'!$G$5:$G$154,"&lt;="&amp;D$4+6,'Planning_zones'!$H$5:$H$154,"&gt;="&amp;D$4),0))</f>
        <v/>
      </c>
      <c r="E95" s="13">
        <f>IF(OR($A95="",E$4=""),"",IFERROR(COUNTIFS('Planning_zones'!$B$5:$B$154,$A95,'Planning_zones'!$K$5:$K$154,"&lt;&gt;Annulé",'Planning_zones'!$G$5:$G$154,"&lt;="&amp;E$4+6,'Planning_zones'!$H$5:$H$154,"&gt;="&amp;E$4),0))</f>
        <v/>
      </c>
      <c r="F95" s="13">
        <f>IF(OR($A95="",F$4=""),"",IFERROR(COUNTIFS('Planning_zones'!$B$5:$B$154,$A95,'Planning_zones'!$K$5:$K$154,"&lt;&gt;Annulé",'Planning_zones'!$G$5:$G$154,"&lt;="&amp;F$4+6,'Planning_zones'!$H$5:$H$154,"&gt;="&amp;F$4),0))</f>
        <v/>
      </c>
      <c r="G95" s="13">
        <f>IF(OR($A95="",G$4=""),"",IFERROR(COUNTIFS('Planning_zones'!$B$5:$B$154,$A95,'Planning_zones'!$K$5:$K$154,"&lt;&gt;Annulé",'Planning_zones'!$G$5:$G$154,"&lt;="&amp;G$4+6,'Planning_zones'!$H$5:$H$154,"&gt;="&amp;G$4),0))</f>
        <v/>
      </c>
      <c r="H95" s="13">
        <f>IF(OR($A95="",H$4=""),"",IFERROR(COUNTIFS('Planning_zones'!$B$5:$B$154,$A95,'Planning_zones'!$K$5:$K$154,"&lt;&gt;Annulé",'Planning_zones'!$G$5:$G$154,"&lt;="&amp;H$4+6,'Planning_zones'!$H$5:$H$154,"&gt;="&amp;H$4),0))</f>
        <v/>
      </c>
      <c r="I95" s="13">
        <f>IF(OR($A95="",I$4=""),"",IFERROR(COUNTIFS('Planning_zones'!$B$5:$B$154,$A95,'Planning_zones'!$K$5:$K$154,"&lt;&gt;Annulé",'Planning_zones'!$G$5:$G$154,"&lt;="&amp;I$4+6,'Planning_zones'!$H$5:$H$154,"&gt;="&amp;I$4),0))</f>
        <v/>
      </c>
      <c r="J95" s="13">
        <f>IF(OR($A95="",J$4=""),"",IFERROR(COUNTIFS('Planning_zones'!$B$5:$B$154,$A95,'Planning_zones'!$K$5:$K$154,"&lt;&gt;Annulé",'Planning_zones'!$G$5:$G$154,"&lt;="&amp;J$4+6,'Planning_zones'!$H$5:$H$154,"&gt;="&amp;J$4),0))</f>
        <v/>
      </c>
      <c r="K95" s="13">
        <f>IF(OR($A95="",K$4=""),"",IFERROR(COUNTIFS('Planning_zones'!$B$5:$B$154,$A95,'Planning_zones'!$K$5:$K$154,"&lt;&gt;Annulé",'Planning_zones'!$G$5:$G$154,"&lt;="&amp;K$4+6,'Planning_zones'!$H$5:$H$154,"&gt;="&amp;K$4),0))</f>
        <v/>
      </c>
      <c r="L95" s="13">
        <f>IF(OR($A95="",L$4=""),"",IFERROR(COUNTIFS('Planning_zones'!$B$5:$B$154,$A95,'Planning_zones'!$K$5:$K$154,"&lt;&gt;Annulé",'Planning_zones'!$G$5:$G$154,"&lt;="&amp;L$4+6,'Planning_zones'!$H$5:$H$154,"&gt;="&amp;L$4),0))</f>
        <v/>
      </c>
      <c r="M95" s="13">
        <f>IF(OR($A95="",M$4=""),"",IFERROR(COUNTIFS('Planning_zones'!$B$5:$B$154,$A95,'Planning_zones'!$K$5:$K$154,"&lt;&gt;Annulé",'Planning_zones'!$G$5:$G$154,"&lt;="&amp;M$4+6,'Planning_zones'!$H$5:$H$154,"&gt;="&amp;M$4),0))</f>
        <v/>
      </c>
      <c r="N95" s="13">
        <f>IF(OR($A95="",N$4=""),"",IFERROR(COUNTIFS('Planning_zones'!$B$5:$B$154,$A95,'Planning_zones'!$K$5:$K$154,"&lt;&gt;Annulé",'Planning_zones'!$G$5:$G$154,"&lt;="&amp;N$4+6,'Planning_zones'!$H$5:$H$154,"&gt;="&amp;N$4),0))</f>
        <v/>
      </c>
      <c r="O95" s="13">
        <f>IF(OR($A95="",O$4=""),"",IFERROR(COUNTIFS('Planning_zones'!$B$5:$B$154,$A95,'Planning_zones'!$K$5:$K$154,"&lt;&gt;Annulé",'Planning_zones'!$G$5:$G$154,"&lt;="&amp;O$4+6,'Planning_zones'!$H$5:$H$154,"&gt;="&amp;O$4),0))</f>
        <v/>
      </c>
      <c r="P95" s="13">
        <f>IF(OR($A95="",P$4=""),"",IFERROR(COUNTIFS('Planning_zones'!$B$5:$B$154,$A95,'Planning_zones'!$K$5:$K$154,"&lt;&gt;Annulé",'Planning_zones'!$G$5:$G$154,"&lt;="&amp;P$4+6,'Planning_zones'!$H$5:$H$154,"&gt;="&amp;P$4),0))</f>
        <v/>
      </c>
      <c r="Q95" s="13">
        <f>IF(OR($A95="",Q$4=""),"",IFERROR(COUNTIFS('Planning_zones'!$B$5:$B$154,$A95,'Planning_zones'!$K$5:$K$154,"&lt;&gt;Annulé",'Planning_zones'!$G$5:$G$154,"&lt;="&amp;Q$4+6,'Planning_zones'!$H$5:$H$154,"&gt;="&amp;Q$4),0))</f>
        <v/>
      </c>
      <c r="R95" s="13">
        <f>IF(OR($A95="",R$4=""),"",IFERROR(COUNTIFS('Planning_zones'!$B$5:$B$154,$A95,'Planning_zones'!$K$5:$K$154,"&lt;&gt;Annulé",'Planning_zones'!$G$5:$G$154,"&lt;="&amp;R$4+6,'Planning_zones'!$H$5:$H$154,"&gt;="&amp;R$4),0))</f>
        <v/>
      </c>
      <c r="S95" s="13">
        <f>IF(OR($A95="",S$4=""),"",IFERROR(COUNTIFS('Planning_zones'!$B$5:$B$154,$A95,'Planning_zones'!$K$5:$K$154,"&lt;&gt;Annulé",'Planning_zones'!$G$5:$G$154,"&lt;="&amp;S$4+6,'Planning_zones'!$H$5:$H$154,"&gt;="&amp;S$4),0))</f>
        <v/>
      </c>
      <c r="T95" s="13">
        <f>IF(OR($A95="",T$4=""),"",IFERROR(COUNTIFS('Planning_zones'!$B$5:$B$154,$A95,'Planning_zones'!$K$5:$K$154,"&lt;&gt;Annulé",'Planning_zones'!$G$5:$G$154,"&lt;="&amp;T$4+6,'Planning_zones'!$H$5:$H$154,"&gt;="&amp;T$4),0))</f>
        <v/>
      </c>
      <c r="U95" s="13">
        <f>IF(OR($A95="",U$4=""),"",IFERROR(COUNTIFS('Planning_zones'!$B$5:$B$154,$A95,'Planning_zones'!$K$5:$K$154,"&lt;&gt;Annulé",'Planning_zones'!$G$5:$G$154,"&lt;="&amp;U$4+6,'Planning_zones'!$H$5:$H$154,"&gt;="&amp;U$4),0))</f>
        <v/>
      </c>
      <c r="V95" s="13">
        <f>IF(OR($A95="",V$4=""),"",IFERROR(COUNTIFS('Planning_zones'!$B$5:$B$154,$A95,'Planning_zones'!$K$5:$K$154,"&lt;&gt;Annulé",'Planning_zones'!$G$5:$G$154,"&lt;="&amp;V$4+6,'Planning_zones'!$H$5:$H$154,"&gt;="&amp;V$4),0))</f>
        <v/>
      </c>
      <c r="W95" s="13">
        <f>IF(OR($A95="",W$4=""),"",IFERROR(COUNTIFS('Planning_zones'!$B$5:$B$154,$A95,'Planning_zones'!$K$5:$K$154,"&lt;&gt;Annulé",'Planning_zones'!$G$5:$G$154,"&lt;="&amp;W$4+6,'Planning_zones'!$H$5:$H$154,"&gt;="&amp;W$4),0))</f>
        <v/>
      </c>
      <c r="X95" s="13">
        <f>IF(OR($A95="",X$4=""),"",IFERROR(COUNTIFS('Planning_zones'!$B$5:$B$154,$A95,'Planning_zones'!$K$5:$K$154,"&lt;&gt;Annulé",'Planning_zones'!$G$5:$G$154,"&lt;="&amp;X$4+6,'Planning_zones'!$H$5:$H$154,"&gt;="&amp;X$4),0))</f>
        <v/>
      </c>
      <c r="Y95" s="13">
        <f>IF(OR($A95="",Y$4=""),"",IFERROR(COUNTIFS('Planning_zones'!$B$5:$B$154,$A95,'Planning_zones'!$K$5:$K$154,"&lt;&gt;Annulé",'Planning_zones'!$G$5:$G$154,"&lt;="&amp;Y$4+6,'Planning_zones'!$H$5:$H$154,"&gt;="&amp;Y$4),0))</f>
        <v/>
      </c>
      <c r="Z95" s="13">
        <f>IF(OR($A95="",Z$4=""),"",IFERROR(COUNTIFS('Planning_zones'!$B$5:$B$154,$A95,'Planning_zones'!$K$5:$K$154,"&lt;&gt;Annulé",'Planning_zones'!$G$5:$G$154,"&lt;="&amp;Z$4+6,'Planning_zones'!$H$5:$H$154,"&gt;="&amp;Z$4),0))</f>
        <v/>
      </c>
      <c r="AA95" s="13">
        <f>IF(OR($A95="",AA$4=""),"",IFERROR(COUNTIFS('Planning_zones'!$B$5:$B$154,$A95,'Planning_zones'!$K$5:$K$154,"&lt;&gt;Annulé",'Planning_zones'!$G$5:$G$154,"&lt;="&amp;AA$4+6,'Planning_zones'!$H$5:$H$154,"&gt;="&amp;AA$4),0))</f>
        <v/>
      </c>
      <c r="AB95" s="13">
        <f>IF(OR($A95="",AB$4=""),"",IFERROR(COUNTIFS('Planning_zones'!$B$5:$B$154,$A95,'Planning_zones'!$K$5:$K$154,"&lt;&gt;Annulé",'Planning_zones'!$G$5:$G$154,"&lt;="&amp;AB$4+6,'Planning_zones'!$H$5:$H$154,"&gt;="&amp;AB$4),0))</f>
        <v/>
      </c>
      <c r="AC95" s="13">
        <f>IF(OR($A95="",AC$4=""),"",IFERROR(COUNTIFS('Planning_zones'!$B$5:$B$154,$A95,'Planning_zones'!$K$5:$K$154,"&lt;&gt;Annulé",'Planning_zones'!$G$5:$G$154,"&lt;="&amp;AC$4+6,'Planning_zones'!$H$5:$H$154,"&gt;="&amp;AC$4),0))</f>
        <v/>
      </c>
      <c r="AD95" s="13">
        <f>IF(OR($A95="",AD$4=""),"",IFERROR(COUNTIFS('Planning_zones'!$B$5:$B$154,$A95,'Planning_zones'!$K$5:$K$154,"&lt;&gt;Annulé",'Planning_zones'!$G$5:$G$154,"&lt;="&amp;AD$4+6,'Planning_zones'!$H$5:$H$154,"&gt;="&amp;AD$4),0))</f>
        <v/>
      </c>
      <c r="AE95" s="13">
        <f>IF(OR($A95="",AE$4=""),"",IFERROR(COUNTIFS('Planning_zones'!$B$5:$B$154,$A95,'Planning_zones'!$K$5:$K$154,"&lt;&gt;Annulé",'Planning_zones'!$G$5:$G$154,"&lt;="&amp;AE$4+6,'Planning_zones'!$H$5:$H$154,"&gt;="&amp;AE$4),0))</f>
        <v/>
      </c>
      <c r="AF95" s="13">
        <f>IF(OR($A95="",AF$4=""),"",IFERROR(COUNTIFS('Planning_zones'!$B$5:$B$154,$A95,'Planning_zones'!$K$5:$K$154,"&lt;&gt;Annulé",'Planning_zones'!$G$5:$G$154,"&lt;="&amp;AF$4+6,'Planning_zones'!$H$5:$H$154,"&gt;="&amp;AF$4),0))</f>
        <v/>
      </c>
      <c r="AG95" s="13">
        <f>IF(OR($A95="",AG$4=""),"",IFERROR(COUNTIFS('Planning_zones'!$B$5:$B$154,$A95,'Planning_zones'!$K$5:$K$154,"&lt;&gt;Annulé",'Planning_zones'!$G$5:$G$154,"&lt;="&amp;AG$4+6,'Planning_zones'!$H$5:$H$154,"&gt;="&amp;AG$4),0))</f>
        <v/>
      </c>
      <c r="AH95" s="13">
        <f>IF(OR($A95="",AH$4=""),"",IFERROR(COUNTIFS('Planning_zones'!$B$5:$B$154,$A95,'Planning_zones'!$K$5:$K$154,"&lt;&gt;Annulé",'Planning_zones'!$G$5:$G$154,"&lt;="&amp;AH$4+6,'Planning_zones'!$H$5:$H$154,"&gt;="&amp;AH$4),0))</f>
        <v/>
      </c>
      <c r="AI95" s="13">
        <f>IF(OR($A95="",AI$4=""),"",IFERROR(COUNTIFS('Planning_zones'!$B$5:$B$154,$A95,'Planning_zones'!$K$5:$K$154,"&lt;&gt;Annulé",'Planning_zones'!$G$5:$G$154,"&lt;="&amp;AI$4+6,'Planning_zones'!$H$5:$H$154,"&gt;="&amp;AI$4),0))</f>
        <v/>
      </c>
      <c r="AJ95" s="13">
        <f>IF(OR($A95="",AJ$4=""),"",IFERROR(COUNTIFS('Planning_zones'!$B$5:$B$154,$A95,'Planning_zones'!$K$5:$K$154,"&lt;&gt;Annulé",'Planning_zones'!$G$5:$G$154,"&lt;="&amp;AJ$4+6,'Planning_zones'!$H$5:$H$154,"&gt;="&amp;AJ$4),0))</f>
        <v/>
      </c>
      <c r="AK95" s="13">
        <f>IF(OR($A95="",AK$4=""),"",IFERROR(COUNTIFS('Planning_zones'!$B$5:$B$154,$A95,'Planning_zones'!$K$5:$K$154,"&lt;&gt;Annulé",'Planning_zones'!$G$5:$G$154,"&lt;="&amp;AK$4+6,'Planning_zones'!$H$5:$H$154,"&gt;="&amp;AK$4),0))</f>
        <v/>
      </c>
      <c r="AL95" s="13">
        <f>IF(OR($A95="",AL$4=""),"",IFERROR(COUNTIFS('Planning_zones'!$B$5:$B$154,$A95,'Planning_zones'!$K$5:$K$154,"&lt;&gt;Annulé",'Planning_zones'!$G$5:$G$154,"&lt;="&amp;AL$4+6,'Planning_zones'!$H$5:$H$154,"&gt;="&amp;AL$4),0))</f>
        <v/>
      </c>
      <c r="AM95" s="13">
        <f>IF(OR($A95="",AM$4=""),"",IFERROR(COUNTIFS('Planning_zones'!$B$5:$B$154,$A95,'Planning_zones'!$K$5:$K$154,"&lt;&gt;Annulé",'Planning_zones'!$G$5:$G$154,"&lt;="&amp;AM$4+6,'Planning_zones'!$H$5:$H$154,"&gt;="&amp;AM$4),0))</f>
        <v/>
      </c>
      <c r="AN95" s="13">
        <f>IF(OR($A95="",AN$4=""),"",IFERROR(COUNTIFS('Planning_zones'!$B$5:$B$154,$A95,'Planning_zones'!$K$5:$K$154,"&lt;&gt;Annulé",'Planning_zones'!$G$5:$G$154,"&lt;="&amp;AN$4+6,'Planning_zones'!$H$5:$H$154,"&gt;="&amp;AN$4),0))</f>
        <v/>
      </c>
      <c r="AO95" s="13">
        <f>IF(OR($A95="",AO$4=""),"",IFERROR(COUNTIFS('Planning_zones'!$B$5:$B$154,$A95,'Planning_zones'!$K$5:$K$154,"&lt;&gt;Annulé",'Planning_zones'!$G$5:$G$154,"&lt;="&amp;AO$4+6,'Planning_zones'!$H$5:$H$154,"&gt;="&amp;AO$4),0))</f>
        <v/>
      </c>
      <c r="AP95" s="13">
        <f>IF(OR($A95="",AP$4=""),"",IFERROR(COUNTIFS('Planning_zones'!$B$5:$B$154,$A95,'Planning_zones'!$K$5:$K$154,"&lt;&gt;Annulé",'Planning_zones'!$G$5:$G$154,"&lt;="&amp;AP$4+6,'Planning_zones'!$H$5:$H$154,"&gt;="&amp;AP$4),0))</f>
        <v/>
      </c>
      <c r="AQ95" s="13">
        <f>IF(OR($A95="",AQ$4=""),"",IFERROR(COUNTIFS('Planning_zones'!$B$5:$B$154,$A95,'Planning_zones'!$K$5:$K$154,"&lt;&gt;Annulé",'Planning_zones'!$G$5:$G$154,"&lt;="&amp;AQ$4+6,'Planning_zones'!$H$5:$H$154,"&gt;="&amp;AQ$4),0))</f>
        <v/>
      </c>
      <c r="AR95" s="13">
        <f>IF(OR($A95="",AR$4=""),"",IFERROR(COUNTIFS('Planning_zones'!$B$5:$B$154,$A95,'Planning_zones'!$K$5:$K$154,"&lt;&gt;Annulé",'Planning_zones'!$G$5:$G$154,"&lt;="&amp;AR$4+6,'Planning_zones'!$H$5:$H$154,"&gt;="&amp;AR$4),0))</f>
        <v/>
      </c>
      <c r="AS95" s="13">
        <f>IF(OR($A95="",AS$4=""),"",IFERROR(COUNTIFS('Planning_zones'!$B$5:$B$154,$A95,'Planning_zones'!$K$5:$K$154,"&lt;&gt;Annulé",'Planning_zones'!$G$5:$G$154,"&lt;="&amp;AS$4+6,'Planning_zones'!$H$5:$H$154,"&gt;="&amp;AS$4),0))</f>
        <v/>
      </c>
      <c r="AT95" s="13">
        <f>IF(OR($A95="",AT$4=""),"",IFERROR(COUNTIFS('Planning_zones'!$B$5:$B$154,$A95,'Planning_zones'!$K$5:$K$154,"&lt;&gt;Annulé",'Planning_zones'!$G$5:$G$154,"&lt;="&amp;AT$4+6,'Planning_zones'!$H$5:$H$154,"&gt;="&amp;AT$4),0))</f>
        <v/>
      </c>
      <c r="AU95" s="13">
        <f>IF(OR($A95="",AU$4=""),"",IFERROR(COUNTIFS('Planning_zones'!$B$5:$B$154,$A95,'Planning_zones'!$K$5:$K$154,"&lt;&gt;Annulé",'Planning_zones'!$G$5:$G$154,"&lt;="&amp;AU$4+6,'Planning_zones'!$H$5:$H$154,"&gt;="&amp;AU$4),0))</f>
        <v/>
      </c>
      <c r="AV95" s="13">
        <f>IF(OR($A95="",AV$4=""),"",IFERROR(COUNTIFS('Planning_zones'!$B$5:$B$154,$A95,'Planning_zones'!$K$5:$K$154,"&lt;&gt;Annulé",'Planning_zones'!$G$5:$G$154,"&lt;="&amp;AV$4+6,'Planning_zones'!$H$5:$H$154,"&gt;="&amp;AV$4),0))</f>
        <v/>
      </c>
      <c r="AW95" s="13">
        <f>IF(OR($A95="",AW$4=""),"",IFERROR(COUNTIFS('Planning_zones'!$B$5:$B$154,$A95,'Planning_zones'!$K$5:$K$154,"&lt;&gt;Annulé",'Planning_zones'!$G$5:$G$154,"&lt;="&amp;AW$4+6,'Planning_zones'!$H$5:$H$154,"&gt;="&amp;AW$4),0))</f>
        <v/>
      </c>
      <c r="AX95" s="13">
        <f>IF(OR($A95="",AX$4=""),"",IFERROR(COUNTIFS('Planning_zones'!$B$5:$B$154,$A95,'Planning_zones'!$K$5:$K$154,"&lt;&gt;Annulé",'Planning_zones'!$G$5:$G$154,"&lt;="&amp;AX$4+6,'Planning_zones'!$H$5:$H$154,"&gt;="&amp;AX$4),0))</f>
        <v/>
      </c>
      <c r="AY95" s="13">
        <f>IF(OR($A95="",AY$4=""),"",IFERROR(COUNTIFS('Planning_zones'!$B$5:$B$154,$A95,'Planning_zones'!$K$5:$K$154,"&lt;&gt;Annulé",'Planning_zones'!$G$5:$G$154,"&lt;="&amp;AY$4+6,'Planning_zones'!$H$5:$H$154,"&gt;="&amp;AY$4),0))</f>
        <v/>
      </c>
      <c r="AZ95" s="13">
        <f>IF(OR($A95="",AZ$4=""),"",IFERROR(COUNTIFS('Planning_zones'!$B$5:$B$154,$A95,'Planning_zones'!$K$5:$K$154,"&lt;&gt;Annulé",'Planning_zones'!$G$5:$G$154,"&lt;="&amp;AZ$4+6,'Planning_zones'!$H$5:$H$154,"&gt;="&amp;AZ$4),0))</f>
        <v/>
      </c>
      <c r="BA95" s="13">
        <f>IF(OR($A95="",BA$4=""),"",IFERROR(COUNTIFS('Planning_zones'!$B$5:$B$154,$A95,'Planning_zones'!$K$5:$K$154,"&lt;&gt;Annulé",'Planning_zones'!$G$5:$G$154,"&lt;="&amp;BA$4+6,'Planning_zones'!$H$5:$H$154,"&gt;="&amp;BA$4),0))</f>
        <v/>
      </c>
    </row>
    <row r="96" ht="21" customHeight="1">
      <c r="A96" s="28">
        <f>IFERROR(INDEX('Paramètres'!$A$8:$A$107,MATCH(SMALL('Paramètres'!$C$8:$C$107,92),'Paramètres'!$C$8:$C$107,0)),"")</f>
        <v/>
      </c>
      <c r="B96" s="13">
        <f>IF(OR($A96="",B$4=""),"",IFERROR(COUNTIFS('Planning_zones'!$B$5:$B$154,$A96,'Planning_zones'!$K$5:$K$154,"&lt;&gt;Annulé",'Planning_zones'!$G$5:$G$154,"&lt;="&amp;B$4+6,'Planning_zones'!$H$5:$H$154,"&gt;="&amp;B$4),0))</f>
        <v/>
      </c>
      <c r="C96" s="13">
        <f>IF(OR($A96="",C$4=""),"",IFERROR(COUNTIFS('Planning_zones'!$B$5:$B$154,$A96,'Planning_zones'!$K$5:$K$154,"&lt;&gt;Annulé",'Planning_zones'!$G$5:$G$154,"&lt;="&amp;C$4+6,'Planning_zones'!$H$5:$H$154,"&gt;="&amp;C$4),0))</f>
        <v/>
      </c>
      <c r="D96" s="13">
        <f>IF(OR($A96="",D$4=""),"",IFERROR(COUNTIFS('Planning_zones'!$B$5:$B$154,$A96,'Planning_zones'!$K$5:$K$154,"&lt;&gt;Annulé",'Planning_zones'!$G$5:$G$154,"&lt;="&amp;D$4+6,'Planning_zones'!$H$5:$H$154,"&gt;="&amp;D$4),0))</f>
        <v/>
      </c>
      <c r="E96" s="13">
        <f>IF(OR($A96="",E$4=""),"",IFERROR(COUNTIFS('Planning_zones'!$B$5:$B$154,$A96,'Planning_zones'!$K$5:$K$154,"&lt;&gt;Annulé",'Planning_zones'!$G$5:$G$154,"&lt;="&amp;E$4+6,'Planning_zones'!$H$5:$H$154,"&gt;="&amp;E$4),0))</f>
        <v/>
      </c>
      <c r="F96" s="13">
        <f>IF(OR($A96="",F$4=""),"",IFERROR(COUNTIFS('Planning_zones'!$B$5:$B$154,$A96,'Planning_zones'!$K$5:$K$154,"&lt;&gt;Annulé",'Planning_zones'!$G$5:$G$154,"&lt;="&amp;F$4+6,'Planning_zones'!$H$5:$H$154,"&gt;="&amp;F$4),0))</f>
        <v/>
      </c>
      <c r="G96" s="13">
        <f>IF(OR($A96="",G$4=""),"",IFERROR(COUNTIFS('Planning_zones'!$B$5:$B$154,$A96,'Planning_zones'!$K$5:$K$154,"&lt;&gt;Annulé",'Planning_zones'!$G$5:$G$154,"&lt;="&amp;G$4+6,'Planning_zones'!$H$5:$H$154,"&gt;="&amp;G$4),0))</f>
        <v/>
      </c>
      <c r="H96" s="13">
        <f>IF(OR($A96="",H$4=""),"",IFERROR(COUNTIFS('Planning_zones'!$B$5:$B$154,$A96,'Planning_zones'!$K$5:$K$154,"&lt;&gt;Annulé",'Planning_zones'!$G$5:$G$154,"&lt;="&amp;H$4+6,'Planning_zones'!$H$5:$H$154,"&gt;="&amp;H$4),0))</f>
        <v/>
      </c>
      <c r="I96" s="13">
        <f>IF(OR($A96="",I$4=""),"",IFERROR(COUNTIFS('Planning_zones'!$B$5:$B$154,$A96,'Planning_zones'!$K$5:$K$154,"&lt;&gt;Annulé",'Planning_zones'!$G$5:$G$154,"&lt;="&amp;I$4+6,'Planning_zones'!$H$5:$H$154,"&gt;="&amp;I$4),0))</f>
        <v/>
      </c>
      <c r="J96" s="13">
        <f>IF(OR($A96="",J$4=""),"",IFERROR(COUNTIFS('Planning_zones'!$B$5:$B$154,$A96,'Planning_zones'!$K$5:$K$154,"&lt;&gt;Annulé",'Planning_zones'!$G$5:$G$154,"&lt;="&amp;J$4+6,'Planning_zones'!$H$5:$H$154,"&gt;="&amp;J$4),0))</f>
        <v/>
      </c>
      <c r="K96" s="13">
        <f>IF(OR($A96="",K$4=""),"",IFERROR(COUNTIFS('Planning_zones'!$B$5:$B$154,$A96,'Planning_zones'!$K$5:$K$154,"&lt;&gt;Annulé",'Planning_zones'!$G$5:$G$154,"&lt;="&amp;K$4+6,'Planning_zones'!$H$5:$H$154,"&gt;="&amp;K$4),0))</f>
        <v/>
      </c>
      <c r="L96" s="13">
        <f>IF(OR($A96="",L$4=""),"",IFERROR(COUNTIFS('Planning_zones'!$B$5:$B$154,$A96,'Planning_zones'!$K$5:$K$154,"&lt;&gt;Annulé",'Planning_zones'!$G$5:$G$154,"&lt;="&amp;L$4+6,'Planning_zones'!$H$5:$H$154,"&gt;="&amp;L$4),0))</f>
        <v/>
      </c>
      <c r="M96" s="13">
        <f>IF(OR($A96="",M$4=""),"",IFERROR(COUNTIFS('Planning_zones'!$B$5:$B$154,$A96,'Planning_zones'!$K$5:$K$154,"&lt;&gt;Annulé",'Planning_zones'!$G$5:$G$154,"&lt;="&amp;M$4+6,'Planning_zones'!$H$5:$H$154,"&gt;="&amp;M$4),0))</f>
        <v/>
      </c>
      <c r="N96" s="13">
        <f>IF(OR($A96="",N$4=""),"",IFERROR(COUNTIFS('Planning_zones'!$B$5:$B$154,$A96,'Planning_zones'!$K$5:$K$154,"&lt;&gt;Annulé",'Planning_zones'!$G$5:$G$154,"&lt;="&amp;N$4+6,'Planning_zones'!$H$5:$H$154,"&gt;="&amp;N$4),0))</f>
        <v/>
      </c>
      <c r="O96" s="13">
        <f>IF(OR($A96="",O$4=""),"",IFERROR(COUNTIFS('Planning_zones'!$B$5:$B$154,$A96,'Planning_zones'!$K$5:$K$154,"&lt;&gt;Annulé",'Planning_zones'!$G$5:$G$154,"&lt;="&amp;O$4+6,'Planning_zones'!$H$5:$H$154,"&gt;="&amp;O$4),0))</f>
        <v/>
      </c>
      <c r="P96" s="13">
        <f>IF(OR($A96="",P$4=""),"",IFERROR(COUNTIFS('Planning_zones'!$B$5:$B$154,$A96,'Planning_zones'!$K$5:$K$154,"&lt;&gt;Annulé",'Planning_zones'!$G$5:$G$154,"&lt;="&amp;P$4+6,'Planning_zones'!$H$5:$H$154,"&gt;="&amp;P$4),0))</f>
        <v/>
      </c>
      <c r="Q96" s="13">
        <f>IF(OR($A96="",Q$4=""),"",IFERROR(COUNTIFS('Planning_zones'!$B$5:$B$154,$A96,'Planning_zones'!$K$5:$K$154,"&lt;&gt;Annulé",'Planning_zones'!$G$5:$G$154,"&lt;="&amp;Q$4+6,'Planning_zones'!$H$5:$H$154,"&gt;="&amp;Q$4),0))</f>
        <v/>
      </c>
      <c r="R96" s="13">
        <f>IF(OR($A96="",R$4=""),"",IFERROR(COUNTIFS('Planning_zones'!$B$5:$B$154,$A96,'Planning_zones'!$K$5:$K$154,"&lt;&gt;Annulé",'Planning_zones'!$G$5:$G$154,"&lt;="&amp;R$4+6,'Planning_zones'!$H$5:$H$154,"&gt;="&amp;R$4),0))</f>
        <v/>
      </c>
      <c r="S96" s="13">
        <f>IF(OR($A96="",S$4=""),"",IFERROR(COUNTIFS('Planning_zones'!$B$5:$B$154,$A96,'Planning_zones'!$K$5:$K$154,"&lt;&gt;Annulé",'Planning_zones'!$G$5:$G$154,"&lt;="&amp;S$4+6,'Planning_zones'!$H$5:$H$154,"&gt;="&amp;S$4),0))</f>
        <v/>
      </c>
      <c r="T96" s="13">
        <f>IF(OR($A96="",T$4=""),"",IFERROR(COUNTIFS('Planning_zones'!$B$5:$B$154,$A96,'Planning_zones'!$K$5:$K$154,"&lt;&gt;Annulé",'Planning_zones'!$G$5:$G$154,"&lt;="&amp;T$4+6,'Planning_zones'!$H$5:$H$154,"&gt;="&amp;T$4),0))</f>
        <v/>
      </c>
      <c r="U96" s="13">
        <f>IF(OR($A96="",U$4=""),"",IFERROR(COUNTIFS('Planning_zones'!$B$5:$B$154,$A96,'Planning_zones'!$K$5:$K$154,"&lt;&gt;Annulé",'Planning_zones'!$G$5:$G$154,"&lt;="&amp;U$4+6,'Planning_zones'!$H$5:$H$154,"&gt;="&amp;U$4),0))</f>
        <v/>
      </c>
      <c r="V96" s="13">
        <f>IF(OR($A96="",V$4=""),"",IFERROR(COUNTIFS('Planning_zones'!$B$5:$B$154,$A96,'Planning_zones'!$K$5:$K$154,"&lt;&gt;Annulé",'Planning_zones'!$G$5:$G$154,"&lt;="&amp;V$4+6,'Planning_zones'!$H$5:$H$154,"&gt;="&amp;V$4),0))</f>
        <v/>
      </c>
      <c r="W96" s="13">
        <f>IF(OR($A96="",W$4=""),"",IFERROR(COUNTIFS('Planning_zones'!$B$5:$B$154,$A96,'Planning_zones'!$K$5:$K$154,"&lt;&gt;Annulé",'Planning_zones'!$G$5:$G$154,"&lt;="&amp;W$4+6,'Planning_zones'!$H$5:$H$154,"&gt;="&amp;W$4),0))</f>
        <v/>
      </c>
      <c r="X96" s="13">
        <f>IF(OR($A96="",X$4=""),"",IFERROR(COUNTIFS('Planning_zones'!$B$5:$B$154,$A96,'Planning_zones'!$K$5:$K$154,"&lt;&gt;Annulé",'Planning_zones'!$G$5:$G$154,"&lt;="&amp;X$4+6,'Planning_zones'!$H$5:$H$154,"&gt;="&amp;X$4),0))</f>
        <v/>
      </c>
      <c r="Y96" s="13">
        <f>IF(OR($A96="",Y$4=""),"",IFERROR(COUNTIFS('Planning_zones'!$B$5:$B$154,$A96,'Planning_zones'!$K$5:$K$154,"&lt;&gt;Annulé",'Planning_zones'!$G$5:$G$154,"&lt;="&amp;Y$4+6,'Planning_zones'!$H$5:$H$154,"&gt;="&amp;Y$4),0))</f>
        <v/>
      </c>
      <c r="Z96" s="13">
        <f>IF(OR($A96="",Z$4=""),"",IFERROR(COUNTIFS('Planning_zones'!$B$5:$B$154,$A96,'Planning_zones'!$K$5:$K$154,"&lt;&gt;Annulé",'Planning_zones'!$G$5:$G$154,"&lt;="&amp;Z$4+6,'Planning_zones'!$H$5:$H$154,"&gt;="&amp;Z$4),0))</f>
        <v/>
      </c>
      <c r="AA96" s="13">
        <f>IF(OR($A96="",AA$4=""),"",IFERROR(COUNTIFS('Planning_zones'!$B$5:$B$154,$A96,'Planning_zones'!$K$5:$K$154,"&lt;&gt;Annulé",'Planning_zones'!$G$5:$G$154,"&lt;="&amp;AA$4+6,'Planning_zones'!$H$5:$H$154,"&gt;="&amp;AA$4),0))</f>
        <v/>
      </c>
      <c r="AB96" s="13">
        <f>IF(OR($A96="",AB$4=""),"",IFERROR(COUNTIFS('Planning_zones'!$B$5:$B$154,$A96,'Planning_zones'!$K$5:$K$154,"&lt;&gt;Annulé",'Planning_zones'!$G$5:$G$154,"&lt;="&amp;AB$4+6,'Planning_zones'!$H$5:$H$154,"&gt;="&amp;AB$4),0))</f>
        <v/>
      </c>
      <c r="AC96" s="13">
        <f>IF(OR($A96="",AC$4=""),"",IFERROR(COUNTIFS('Planning_zones'!$B$5:$B$154,$A96,'Planning_zones'!$K$5:$K$154,"&lt;&gt;Annulé",'Planning_zones'!$G$5:$G$154,"&lt;="&amp;AC$4+6,'Planning_zones'!$H$5:$H$154,"&gt;="&amp;AC$4),0))</f>
        <v/>
      </c>
      <c r="AD96" s="13">
        <f>IF(OR($A96="",AD$4=""),"",IFERROR(COUNTIFS('Planning_zones'!$B$5:$B$154,$A96,'Planning_zones'!$K$5:$K$154,"&lt;&gt;Annulé",'Planning_zones'!$G$5:$G$154,"&lt;="&amp;AD$4+6,'Planning_zones'!$H$5:$H$154,"&gt;="&amp;AD$4),0))</f>
        <v/>
      </c>
      <c r="AE96" s="13">
        <f>IF(OR($A96="",AE$4=""),"",IFERROR(COUNTIFS('Planning_zones'!$B$5:$B$154,$A96,'Planning_zones'!$K$5:$K$154,"&lt;&gt;Annulé",'Planning_zones'!$G$5:$G$154,"&lt;="&amp;AE$4+6,'Planning_zones'!$H$5:$H$154,"&gt;="&amp;AE$4),0))</f>
        <v/>
      </c>
      <c r="AF96" s="13">
        <f>IF(OR($A96="",AF$4=""),"",IFERROR(COUNTIFS('Planning_zones'!$B$5:$B$154,$A96,'Planning_zones'!$K$5:$K$154,"&lt;&gt;Annulé",'Planning_zones'!$G$5:$G$154,"&lt;="&amp;AF$4+6,'Planning_zones'!$H$5:$H$154,"&gt;="&amp;AF$4),0))</f>
        <v/>
      </c>
      <c r="AG96" s="13">
        <f>IF(OR($A96="",AG$4=""),"",IFERROR(COUNTIFS('Planning_zones'!$B$5:$B$154,$A96,'Planning_zones'!$K$5:$K$154,"&lt;&gt;Annulé",'Planning_zones'!$G$5:$G$154,"&lt;="&amp;AG$4+6,'Planning_zones'!$H$5:$H$154,"&gt;="&amp;AG$4),0))</f>
        <v/>
      </c>
      <c r="AH96" s="13">
        <f>IF(OR($A96="",AH$4=""),"",IFERROR(COUNTIFS('Planning_zones'!$B$5:$B$154,$A96,'Planning_zones'!$K$5:$K$154,"&lt;&gt;Annulé",'Planning_zones'!$G$5:$G$154,"&lt;="&amp;AH$4+6,'Planning_zones'!$H$5:$H$154,"&gt;="&amp;AH$4),0))</f>
        <v/>
      </c>
      <c r="AI96" s="13">
        <f>IF(OR($A96="",AI$4=""),"",IFERROR(COUNTIFS('Planning_zones'!$B$5:$B$154,$A96,'Planning_zones'!$K$5:$K$154,"&lt;&gt;Annulé",'Planning_zones'!$G$5:$G$154,"&lt;="&amp;AI$4+6,'Planning_zones'!$H$5:$H$154,"&gt;="&amp;AI$4),0))</f>
        <v/>
      </c>
      <c r="AJ96" s="13">
        <f>IF(OR($A96="",AJ$4=""),"",IFERROR(COUNTIFS('Planning_zones'!$B$5:$B$154,$A96,'Planning_zones'!$K$5:$K$154,"&lt;&gt;Annulé",'Planning_zones'!$G$5:$G$154,"&lt;="&amp;AJ$4+6,'Planning_zones'!$H$5:$H$154,"&gt;="&amp;AJ$4),0))</f>
        <v/>
      </c>
      <c r="AK96" s="13">
        <f>IF(OR($A96="",AK$4=""),"",IFERROR(COUNTIFS('Planning_zones'!$B$5:$B$154,$A96,'Planning_zones'!$K$5:$K$154,"&lt;&gt;Annulé",'Planning_zones'!$G$5:$G$154,"&lt;="&amp;AK$4+6,'Planning_zones'!$H$5:$H$154,"&gt;="&amp;AK$4),0))</f>
        <v/>
      </c>
      <c r="AL96" s="13">
        <f>IF(OR($A96="",AL$4=""),"",IFERROR(COUNTIFS('Planning_zones'!$B$5:$B$154,$A96,'Planning_zones'!$K$5:$K$154,"&lt;&gt;Annulé",'Planning_zones'!$G$5:$G$154,"&lt;="&amp;AL$4+6,'Planning_zones'!$H$5:$H$154,"&gt;="&amp;AL$4),0))</f>
        <v/>
      </c>
      <c r="AM96" s="13">
        <f>IF(OR($A96="",AM$4=""),"",IFERROR(COUNTIFS('Planning_zones'!$B$5:$B$154,$A96,'Planning_zones'!$K$5:$K$154,"&lt;&gt;Annulé",'Planning_zones'!$G$5:$G$154,"&lt;="&amp;AM$4+6,'Planning_zones'!$H$5:$H$154,"&gt;="&amp;AM$4),0))</f>
        <v/>
      </c>
      <c r="AN96" s="13">
        <f>IF(OR($A96="",AN$4=""),"",IFERROR(COUNTIFS('Planning_zones'!$B$5:$B$154,$A96,'Planning_zones'!$K$5:$K$154,"&lt;&gt;Annulé",'Planning_zones'!$G$5:$G$154,"&lt;="&amp;AN$4+6,'Planning_zones'!$H$5:$H$154,"&gt;="&amp;AN$4),0))</f>
        <v/>
      </c>
      <c r="AO96" s="13">
        <f>IF(OR($A96="",AO$4=""),"",IFERROR(COUNTIFS('Planning_zones'!$B$5:$B$154,$A96,'Planning_zones'!$K$5:$K$154,"&lt;&gt;Annulé",'Planning_zones'!$G$5:$G$154,"&lt;="&amp;AO$4+6,'Planning_zones'!$H$5:$H$154,"&gt;="&amp;AO$4),0))</f>
        <v/>
      </c>
      <c r="AP96" s="13">
        <f>IF(OR($A96="",AP$4=""),"",IFERROR(COUNTIFS('Planning_zones'!$B$5:$B$154,$A96,'Planning_zones'!$K$5:$K$154,"&lt;&gt;Annulé",'Planning_zones'!$G$5:$G$154,"&lt;="&amp;AP$4+6,'Planning_zones'!$H$5:$H$154,"&gt;="&amp;AP$4),0))</f>
        <v/>
      </c>
      <c r="AQ96" s="13">
        <f>IF(OR($A96="",AQ$4=""),"",IFERROR(COUNTIFS('Planning_zones'!$B$5:$B$154,$A96,'Planning_zones'!$K$5:$K$154,"&lt;&gt;Annulé",'Planning_zones'!$G$5:$G$154,"&lt;="&amp;AQ$4+6,'Planning_zones'!$H$5:$H$154,"&gt;="&amp;AQ$4),0))</f>
        <v/>
      </c>
      <c r="AR96" s="13">
        <f>IF(OR($A96="",AR$4=""),"",IFERROR(COUNTIFS('Planning_zones'!$B$5:$B$154,$A96,'Planning_zones'!$K$5:$K$154,"&lt;&gt;Annulé",'Planning_zones'!$G$5:$G$154,"&lt;="&amp;AR$4+6,'Planning_zones'!$H$5:$H$154,"&gt;="&amp;AR$4),0))</f>
        <v/>
      </c>
      <c r="AS96" s="13">
        <f>IF(OR($A96="",AS$4=""),"",IFERROR(COUNTIFS('Planning_zones'!$B$5:$B$154,$A96,'Planning_zones'!$K$5:$K$154,"&lt;&gt;Annulé",'Planning_zones'!$G$5:$G$154,"&lt;="&amp;AS$4+6,'Planning_zones'!$H$5:$H$154,"&gt;="&amp;AS$4),0))</f>
        <v/>
      </c>
      <c r="AT96" s="13">
        <f>IF(OR($A96="",AT$4=""),"",IFERROR(COUNTIFS('Planning_zones'!$B$5:$B$154,$A96,'Planning_zones'!$K$5:$K$154,"&lt;&gt;Annulé",'Planning_zones'!$G$5:$G$154,"&lt;="&amp;AT$4+6,'Planning_zones'!$H$5:$H$154,"&gt;="&amp;AT$4),0))</f>
        <v/>
      </c>
      <c r="AU96" s="13">
        <f>IF(OR($A96="",AU$4=""),"",IFERROR(COUNTIFS('Planning_zones'!$B$5:$B$154,$A96,'Planning_zones'!$K$5:$K$154,"&lt;&gt;Annulé",'Planning_zones'!$G$5:$G$154,"&lt;="&amp;AU$4+6,'Planning_zones'!$H$5:$H$154,"&gt;="&amp;AU$4),0))</f>
        <v/>
      </c>
      <c r="AV96" s="13">
        <f>IF(OR($A96="",AV$4=""),"",IFERROR(COUNTIFS('Planning_zones'!$B$5:$B$154,$A96,'Planning_zones'!$K$5:$K$154,"&lt;&gt;Annulé",'Planning_zones'!$G$5:$G$154,"&lt;="&amp;AV$4+6,'Planning_zones'!$H$5:$H$154,"&gt;="&amp;AV$4),0))</f>
        <v/>
      </c>
      <c r="AW96" s="13">
        <f>IF(OR($A96="",AW$4=""),"",IFERROR(COUNTIFS('Planning_zones'!$B$5:$B$154,$A96,'Planning_zones'!$K$5:$K$154,"&lt;&gt;Annulé",'Planning_zones'!$G$5:$G$154,"&lt;="&amp;AW$4+6,'Planning_zones'!$H$5:$H$154,"&gt;="&amp;AW$4),0))</f>
        <v/>
      </c>
      <c r="AX96" s="13">
        <f>IF(OR($A96="",AX$4=""),"",IFERROR(COUNTIFS('Planning_zones'!$B$5:$B$154,$A96,'Planning_zones'!$K$5:$K$154,"&lt;&gt;Annulé",'Planning_zones'!$G$5:$G$154,"&lt;="&amp;AX$4+6,'Planning_zones'!$H$5:$H$154,"&gt;="&amp;AX$4),0))</f>
        <v/>
      </c>
      <c r="AY96" s="13">
        <f>IF(OR($A96="",AY$4=""),"",IFERROR(COUNTIFS('Planning_zones'!$B$5:$B$154,$A96,'Planning_zones'!$K$5:$K$154,"&lt;&gt;Annulé",'Planning_zones'!$G$5:$G$154,"&lt;="&amp;AY$4+6,'Planning_zones'!$H$5:$H$154,"&gt;="&amp;AY$4),0))</f>
        <v/>
      </c>
      <c r="AZ96" s="13">
        <f>IF(OR($A96="",AZ$4=""),"",IFERROR(COUNTIFS('Planning_zones'!$B$5:$B$154,$A96,'Planning_zones'!$K$5:$K$154,"&lt;&gt;Annulé",'Planning_zones'!$G$5:$G$154,"&lt;="&amp;AZ$4+6,'Planning_zones'!$H$5:$H$154,"&gt;="&amp;AZ$4),0))</f>
        <v/>
      </c>
      <c r="BA96" s="13">
        <f>IF(OR($A96="",BA$4=""),"",IFERROR(COUNTIFS('Planning_zones'!$B$5:$B$154,$A96,'Planning_zones'!$K$5:$K$154,"&lt;&gt;Annulé",'Planning_zones'!$G$5:$G$154,"&lt;="&amp;BA$4+6,'Planning_zones'!$H$5:$H$154,"&gt;="&amp;BA$4),0))</f>
        <v/>
      </c>
    </row>
    <row r="97" ht="21" customHeight="1">
      <c r="A97" s="27">
        <f>IFERROR(INDEX('Paramètres'!$A$8:$A$107,MATCH(SMALL('Paramètres'!$C$8:$C$107,93),'Paramètres'!$C$8:$C$107,0)),"")</f>
        <v/>
      </c>
      <c r="B97" s="13">
        <f>IF(OR($A97="",B$4=""),"",IFERROR(COUNTIFS('Planning_zones'!$B$5:$B$154,$A97,'Planning_zones'!$K$5:$K$154,"&lt;&gt;Annulé",'Planning_zones'!$G$5:$G$154,"&lt;="&amp;B$4+6,'Planning_zones'!$H$5:$H$154,"&gt;="&amp;B$4),0))</f>
        <v/>
      </c>
      <c r="C97" s="13">
        <f>IF(OR($A97="",C$4=""),"",IFERROR(COUNTIFS('Planning_zones'!$B$5:$B$154,$A97,'Planning_zones'!$K$5:$K$154,"&lt;&gt;Annulé",'Planning_zones'!$G$5:$G$154,"&lt;="&amp;C$4+6,'Planning_zones'!$H$5:$H$154,"&gt;="&amp;C$4),0))</f>
        <v/>
      </c>
      <c r="D97" s="13">
        <f>IF(OR($A97="",D$4=""),"",IFERROR(COUNTIFS('Planning_zones'!$B$5:$B$154,$A97,'Planning_zones'!$K$5:$K$154,"&lt;&gt;Annulé",'Planning_zones'!$G$5:$G$154,"&lt;="&amp;D$4+6,'Planning_zones'!$H$5:$H$154,"&gt;="&amp;D$4),0))</f>
        <v/>
      </c>
      <c r="E97" s="13">
        <f>IF(OR($A97="",E$4=""),"",IFERROR(COUNTIFS('Planning_zones'!$B$5:$B$154,$A97,'Planning_zones'!$K$5:$K$154,"&lt;&gt;Annulé",'Planning_zones'!$G$5:$G$154,"&lt;="&amp;E$4+6,'Planning_zones'!$H$5:$H$154,"&gt;="&amp;E$4),0))</f>
        <v/>
      </c>
      <c r="F97" s="13">
        <f>IF(OR($A97="",F$4=""),"",IFERROR(COUNTIFS('Planning_zones'!$B$5:$B$154,$A97,'Planning_zones'!$K$5:$K$154,"&lt;&gt;Annulé",'Planning_zones'!$G$5:$G$154,"&lt;="&amp;F$4+6,'Planning_zones'!$H$5:$H$154,"&gt;="&amp;F$4),0))</f>
        <v/>
      </c>
      <c r="G97" s="13">
        <f>IF(OR($A97="",G$4=""),"",IFERROR(COUNTIFS('Planning_zones'!$B$5:$B$154,$A97,'Planning_zones'!$K$5:$K$154,"&lt;&gt;Annulé",'Planning_zones'!$G$5:$G$154,"&lt;="&amp;G$4+6,'Planning_zones'!$H$5:$H$154,"&gt;="&amp;G$4),0))</f>
        <v/>
      </c>
      <c r="H97" s="13">
        <f>IF(OR($A97="",H$4=""),"",IFERROR(COUNTIFS('Planning_zones'!$B$5:$B$154,$A97,'Planning_zones'!$K$5:$K$154,"&lt;&gt;Annulé",'Planning_zones'!$G$5:$G$154,"&lt;="&amp;H$4+6,'Planning_zones'!$H$5:$H$154,"&gt;="&amp;H$4),0))</f>
        <v/>
      </c>
      <c r="I97" s="13">
        <f>IF(OR($A97="",I$4=""),"",IFERROR(COUNTIFS('Planning_zones'!$B$5:$B$154,$A97,'Planning_zones'!$K$5:$K$154,"&lt;&gt;Annulé",'Planning_zones'!$G$5:$G$154,"&lt;="&amp;I$4+6,'Planning_zones'!$H$5:$H$154,"&gt;="&amp;I$4),0))</f>
        <v/>
      </c>
      <c r="J97" s="13">
        <f>IF(OR($A97="",J$4=""),"",IFERROR(COUNTIFS('Planning_zones'!$B$5:$B$154,$A97,'Planning_zones'!$K$5:$K$154,"&lt;&gt;Annulé",'Planning_zones'!$G$5:$G$154,"&lt;="&amp;J$4+6,'Planning_zones'!$H$5:$H$154,"&gt;="&amp;J$4),0))</f>
        <v/>
      </c>
      <c r="K97" s="13">
        <f>IF(OR($A97="",K$4=""),"",IFERROR(COUNTIFS('Planning_zones'!$B$5:$B$154,$A97,'Planning_zones'!$K$5:$K$154,"&lt;&gt;Annulé",'Planning_zones'!$G$5:$G$154,"&lt;="&amp;K$4+6,'Planning_zones'!$H$5:$H$154,"&gt;="&amp;K$4),0))</f>
        <v/>
      </c>
      <c r="L97" s="13">
        <f>IF(OR($A97="",L$4=""),"",IFERROR(COUNTIFS('Planning_zones'!$B$5:$B$154,$A97,'Planning_zones'!$K$5:$K$154,"&lt;&gt;Annulé",'Planning_zones'!$G$5:$G$154,"&lt;="&amp;L$4+6,'Planning_zones'!$H$5:$H$154,"&gt;="&amp;L$4),0))</f>
        <v/>
      </c>
      <c r="M97" s="13">
        <f>IF(OR($A97="",M$4=""),"",IFERROR(COUNTIFS('Planning_zones'!$B$5:$B$154,$A97,'Planning_zones'!$K$5:$K$154,"&lt;&gt;Annulé",'Planning_zones'!$G$5:$G$154,"&lt;="&amp;M$4+6,'Planning_zones'!$H$5:$H$154,"&gt;="&amp;M$4),0))</f>
        <v/>
      </c>
      <c r="N97" s="13">
        <f>IF(OR($A97="",N$4=""),"",IFERROR(COUNTIFS('Planning_zones'!$B$5:$B$154,$A97,'Planning_zones'!$K$5:$K$154,"&lt;&gt;Annulé",'Planning_zones'!$G$5:$G$154,"&lt;="&amp;N$4+6,'Planning_zones'!$H$5:$H$154,"&gt;="&amp;N$4),0))</f>
        <v/>
      </c>
      <c r="O97" s="13">
        <f>IF(OR($A97="",O$4=""),"",IFERROR(COUNTIFS('Planning_zones'!$B$5:$B$154,$A97,'Planning_zones'!$K$5:$K$154,"&lt;&gt;Annulé",'Planning_zones'!$G$5:$G$154,"&lt;="&amp;O$4+6,'Planning_zones'!$H$5:$H$154,"&gt;="&amp;O$4),0))</f>
        <v/>
      </c>
      <c r="P97" s="13">
        <f>IF(OR($A97="",P$4=""),"",IFERROR(COUNTIFS('Planning_zones'!$B$5:$B$154,$A97,'Planning_zones'!$K$5:$K$154,"&lt;&gt;Annulé",'Planning_zones'!$G$5:$G$154,"&lt;="&amp;P$4+6,'Planning_zones'!$H$5:$H$154,"&gt;="&amp;P$4),0))</f>
        <v/>
      </c>
      <c r="Q97" s="13">
        <f>IF(OR($A97="",Q$4=""),"",IFERROR(COUNTIFS('Planning_zones'!$B$5:$B$154,$A97,'Planning_zones'!$K$5:$K$154,"&lt;&gt;Annulé",'Planning_zones'!$G$5:$G$154,"&lt;="&amp;Q$4+6,'Planning_zones'!$H$5:$H$154,"&gt;="&amp;Q$4),0))</f>
        <v/>
      </c>
      <c r="R97" s="13">
        <f>IF(OR($A97="",R$4=""),"",IFERROR(COUNTIFS('Planning_zones'!$B$5:$B$154,$A97,'Planning_zones'!$K$5:$K$154,"&lt;&gt;Annulé",'Planning_zones'!$G$5:$G$154,"&lt;="&amp;R$4+6,'Planning_zones'!$H$5:$H$154,"&gt;="&amp;R$4),0))</f>
        <v/>
      </c>
      <c r="S97" s="13">
        <f>IF(OR($A97="",S$4=""),"",IFERROR(COUNTIFS('Planning_zones'!$B$5:$B$154,$A97,'Planning_zones'!$K$5:$K$154,"&lt;&gt;Annulé",'Planning_zones'!$G$5:$G$154,"&lt;="&amp;S$4+6,'Planning_zones'!$H$5:$H$154,"&gt;="&amp;S$4),0))</f>
        <v/>
      </c>
      <c r="T97" s="13">
        <f>IF(OR($A97="",T$4=""),"",IFERROR(COUNTIFS('Planning_zones'!$B$5:$B$154,$A97,'Planning_zones'!$K$5:$K$154,"&lt;&gt;Annulé",'Planning_zones'!$G$5:$G$154,"&lt;="&amp;T$4+6,'Planning_zones'!$H$5:$H$154,"&gt;="&amp;T$4),0))</f>
        <v/>
      </c>
      <c r="U97" s="13">
        <f>IF(OR($A97="",U$4=""),"",IFERROR(COUNTIFS('Planning_zones'!$B$5:$B$154,$A97,'Planning_zones'!$K$5:$K$154,"&lt;&gt;Annulé",'Planning_zones'!$G$5:$G$154,"&lt;="&amp;U$4+6,'Planning_zones'!$H$5:$H$154,"&gt;="&amp;U$4),0))</f>
        <v/>
      </c>
      <c r="V97" s="13">
        <f>IF(OR($A97="",V$4=""),"",IFERROR(COUNTIFS('Planning_zones'!$B$5:$B$154,$A97,'Planning_zones'!$K$5:$K$154,"&lt;&gt;Annulé",'Planning_zones'!$G$5:$G$154,"&lt;="&amp;V$4+6,'Planning_zones'!$H$5:$H$154,"&gt;="&amp;V$4),0))</f>
        <v/>
      </c>
      <c r="W97" s="13">
        <f>IF(OR($A97="",W$4=""),"",IFERROR(COUNTIFS('Planning_zones'!$B$5:$B$154,$A97,'Planning_zones'!$K$5:$K$154,"&lt;&gt;Annulé",'Planning_zones'!$G$5:$G$154,"&lt;="&amp;W$4+6,'Planning_zones'!$H$5:$H$154,"&gt;="&amp;W$4),0))</f>
        <v/>
      </c>
      <c r="X97" s="13">
        <f>IF(OR($A97="",X$4=""),"",IFERROR(COUNTIFS('Planning_zones'!$B$5:$B$154,$A97,'Planning_zones'!$K$5:$K$154,"&lt;&gt;Annulé",'Planning_zones'!$G$5:$G$154,"&lt;="&amp;X$4+6,'Planning_zones'!$H$5:$H$154,"&gt;="&amp;X$4),0))</f>
        <v/>
      </c>
      <c r="Y97" s="13">
        <f>IF(OR($A97="",Y$4=""),"",IFERROR(COUNTIFS('Planning_zones'!$B$5:$B$154,$A97,'Planning_zones'!$K$5:$K$154,"&lt;&gt;Annulé",'Planning_zones'!$G$5:$G$154,"&lt;="&amp;Y$4+6,'Planning_zones'!$H$5:$H$154,"&gt;="&amp;Y$4),0))</f>
        <v/>
      </c>
      <c r="Z97" s="13">
        <f>IF(OR($A97="",Z$4=""),"",IFERROR(COUNTIFS('Planning_zones'!$B$5:$B$154,$A97,'Planning_zones'!$K$5:$K$154,"&lt;&gt;Annulé",'Planning_zones'!$G$5:$G$154,"&lt;="&amp;Z$4+6,'Planning_zones'!$H$5:$H$154,"&gt;="&amp;Z$4),0))</f>
        <v/>
      </c>
      <c r="AA97" s="13">
        <f>IF(OR($A97="",AA$4=""),"",IFERROR(COUNTIFS('Planning_zones'!$B$5:$B$154,$A97,'Planning_zones'!$K$5:$K$154,"&lt;&gt;Annulé",'Planning_zones'!$G$5:$G$154,"&lt;="&amp;AA$4+6,'Planning_zones'!$H$5:$H$154,"&gt;="&amp;AA$4),0))</f>
        <v/>
      </c>
      <c r="AB97" s="13">
        <f>IF(OR($A97="",AB$4=""),"",IFERROR(COUNTIFS('Planning_zones'!$B$5:$B$154,$A97,'Planning_zones'!$K$5:$K$154,"&lt;&gt;Annulé",'Planning_zones'!$G$5:$G$154,"&lt;="&amp;AB$4+6,'Planning_zones'!$H$5:$H$154,"&gt;="&amp;AB$4),0))</f>
        <v/>
      </c>
      <c r="AC97" s="13">
        <f>IF(OR($A97="",AC$4=""),"",IFERROR(COUNTIFS('Planning_zones'!$B$5:$B$154,$A97,'Planning_zones'!$K$5:$K$154,"&lt;&gt;Annulé",'Planning_zones'!$G$5:$G$154,"&lt;="&amp;AC$4+6,'Planning_zones'!$H$5:$H$154,"&gt;="&amp;AC$4),0))</f>
        <v/>
      </c>
      <c r="AD97" s="13">
        <f>IF(OR($A97="",AD$4=""),"",IFERROR(COUNTIFS('Planning_zones'!$B$5:$B$154,$A97,'Planning_zones'!$K$5:$K$154,"&lt;&gt;Annulé",'Planning_zones'!$G$5:$G$154,"&lt;="&amp;AD$4+6,'Planning_zones'!$H$5:$H$154,"&gt;="&amp;AD$4),0))</f>
        <v/>
      </c>
      <c r="AE97" s="13">
        <f>IF(OR($A97="",AE$4=""),"",IFERROR(COUNTIFS('Planning_zones'!$B$5:$B$154,$A97,'Planning_zones'!$K$5:$K$154,"&lt;&gt;Annulé",'Planning_zones'!$G$5:$G$154,"&lt;="&amp;AE$4+6,'Planning_zones'!$H$5:$H$154,"&gt;="&amp;AE$4),0))</f>
        <v/>
      </c>
      <c r="AF97" s="13">
        <f>IF(OR($A97="",AF$4=""),"",IFERROR(COUNTIFS('Planning_zones'!$B$5:$B$154,$A97,'Planning_zones'!$K$5:$K$154,"&lt;&gt;Annulé",'Planning_zones'!$G$5:$G$154,"&lt;="&amp;AF$4+6,'Planning_zones'!$H$5:$H$154,"&gt;="&amp;AF$4),0))</f>
        <v/>
      </c>
      <c r="AG97" s="13">
        <f>IF(OR($A97="",AG$4=""),"",IFERROR(COUNTIFS('Planning_zones'!$B$5:$B$154,$A97,'Planning_zones'!$K$5:$K$154,"&lt;&gt;Annulé",'Planning_zones'!$G$5:$G$154,"&lt;="&amp;AG$4+6,'Planning_zones'!$H$5:$H$154,"&gt;="&amp;AG$4),0))</f>
        <v/>
      </c>
      <c r="AH97" s="13">
        <f>IF(OR($A97="",AH$4=""),"",IFERROR(COUNTIFS('Planning_zones'!$B$5:$B$154,$A97,'Planning_zones'!$K$5:$K$154,"&lt;&gt;Annulé",'Planning_zones'!$G$5:$G$154,"&lt;="&amp;AH$4+6,'Planning_zones'!$H$5:$H$154,"&gt;="&amp;AH$4),0))</f>
        <v/>
      </c>
      <c r="AI97" s="13">
        <f>IF(OR($A97="",AI$4=""),"",IFERROR(COUNTIFS('Planning_zones'!$B$5:$B$154,$A97,'Planning_zones'!$K$5:$K$154,"&lt;&gt;Annulé",'Planning_zones'!$G$5:$G$154,"&lt;="&amp;AI$4+6,'Planning_zones'!$H$5:$H$154,"&gt;="&amp;AI$4),0))</f>
        <v/>
      </c>
      <c r="AJ97" s="13">
        <f>IF(OR($A97="",AJ$4=""),"",IFERROR(COUNTIFS('Planning_zones'!$B$5:$B$154,$A97,'Planning_zones'!$K$5:$K$154,"&lt;&gt;Annulé",'Planning_zones'!$G$5:$G$154,"&lt;="&amp;AJ$4+6,'Planning_zones'!$H$5:$H$154,"&gt;="&amp;AJ$4),0))</f>
        <v/>
      </c>
      <c r="AK97" s="13">
        <f>IF(OR($A97="",AK$4=""),"",IFERROR(COUNTIFS('Planning_zones'!$B$5:$B$154,$A97,'Planning_zones'!$K$5:$K$154,"&lt;&gt;Annulé",'Planning_zones'!$G$5:$G$154,"&lt;="&amp;AK$4+6,'Planning_zones'!$H$5:$H$154,"&gt;="&amp;AK$4),0))</f>
        <v/>
      </c>
      <c r="AL97" s="13">
        <f>IF(OR($A97="",AL$4=""),"",IFERROR(COUNTIFS('Planning_zones'!$B$5:$B$154,$A97,'Planning_zones'!$K$5:$K$154,"&lt;&gt;Annulé",'Planning_zones'!$G$5:$G$154,"&lt;="&amp;AL$4+6,'Planning_zones'!$H$5:$H$154,"&gt;="&amp;AL$4),0))</f>
        <v/>
      </c>
      <c r="AM97" s="13">
        <f>IF(OR($A97="",AM$4=""),"",IFERROR(COUNTIFS('Planning_zones'!$B$5:$B$154,$A97,'Planning_zones'!$K$5:$K$154,"&lt;&gt;Annulé",'Planning_zones'!$G$5:$G$154,"&lt;="&amp;AM$4+6,'Planning_zones'!$H$5:$H$154,"&gt;="&amp;AM$4),0))</f>
        <v/>
      </c>
      <c r="AN97" s="13">
        <f>IF(OR($A97="",AN$4=""),"",IFERROR(COUNTIFS('Planning_zones'!$B$5:$B$154,$A97,'Planning_zones'!$K$5:$K$154,"&lt;&gt;Annulé",'Planning_zones'!$G$5:$G$154,"&lt;="&amp;AN$4+6,'Planning_zones'!$H$5:$H$154,"&gt;="&amp;AN$4),0))</f>
        <v/>
      </c>
      <c r="AO97" s="13">
        <f>IF(OR($A97="",AO$4=""),"",IFERROR(COUNTIFS('Planning_zones'!$B$5:$B$154,$A97,'Planning_zones'!$K$5:$K$154,"&lt;&gt;Annulé",'Planning_zones'!$G$5:$G$154,"&lt;="&amp;AO$4+6,'Planning_zones'!$H$5:$H$154,"&gt;="&amp;AO$4),0))</f>
        <v/>
      </c>
      <c r="AP97" s="13">
        <f>IF(OR($A97="",AP$4=""),"",IFERROR(COUNTIFS('Planning_zones'!$B$5:$B$154,$A97,'Planning_zones'!$K$5:$K$154,"&lt;&gt;Annulé",'Planning_zones'!$G$5:$G$154,"&lt;="&amp;AP$4+6,'Planning_zones'!$H$5:$H$154,"&gt;="&amp;AP$4),0))</f>
        <v/>
      </c>
      <c r="AQ97" s="13">
        <f>IF(OR($A97="",AQ$4=""),"",IFERROR(COUNTIFS('Planning_zones'!$B$5:$B$154,$A97,'Planning_zones'!$K$5:$K$154,"&lt;&gt;Annulé",'Planning_zones'!$G$5:$G$154,"&lt;="&amp;AQ$4+6,'Planning_zones'!$H$5:$H$154,"&gt;="&amp;AQ$4),0))</f>
        <v/>
      </c>
      <c r="AR97" s="13">
        <f>IF(OR($A97="",AR$4=""),"",IFERROR(COUNTIFS('Planning_zones'!$B$5:$B$154,$A97,'Planning_zones'!$K$5:$K$154,"&lt;&gt;Annulé",'Planning_zones'!$G$5:$G$154,"&lt;="&amp;AR$4+6,'Planning_zones'!$H$5:$H$154,"&gt;="&amp;AR$4),0))</f>
        <v/>
      </c>
      <c r="AS97" s="13">
        <f>IF(OR($A97="",AS$4=""),"",IFERROR(COUNTIFS('Planning_zones'!$B$5:$B$154,$A97,'Planning_zones'!$K$5:$K$154,"&lt;&gt;Annulé",'Planning_zones'!$G$5:$G$154,"&lt;="&amp;AS$4+6,'Planning_zones'!$H$5:$H$154,"&gt;="&amp;AS$4),0))</f>
        <v/>
      </c>
      <c r="AT97" s="13">
        <f>IF(OR($A97="",AT$4=""),"",IFERROR(COUNTIFS('Planning_zones'!$B$5:$B$154,$A97,'Planning_zones'!$K$5:$K$154,"&lt;&gt;Annulé",'Planning_zones'!$G$5:$G$154,"&lt;="&amp;AT$4+6,'Planning_zones'!$H$5:$H$154,"&gt;="&amp;AT$4),0))</f>
        <v/>
      </c>
      <c r="AU97" s="13">
        <f>IF(OR($A97="",AU$4=""),"",IFERROR(COUNTIFS('Planning_zones'!$B$5:$B$154,$A97,'Planning_zones'!$K$5:$K$154,"&lt;&gt;Annulé",'Planning_zones'!$G$5:$G$154,"&lt;="&amp;AU$4+6,'Planning_zones'!$H$5:$H$154,"&gt;="&amp;AU$4),0))</f>
        <v/>
      </c>
      <c r="AV97" s="13">
        <f>IF(OR($A97="",AV$4=""),"",IFERROR(COUNTIFS('Planning_zones'!$B$5:$B$154,$A97,'Planning_zones'!$K$5:$K$154,"&lt;&gt;Annulé",'Planning_zones'!$G$5:$G$154,"&lt;="&amp;AV$4+6,'Planning_zones'!$H$5:$H$154,"&gt;="&amp;AV$4),0))</f>
        <v/>
      </c>
      <c r="AW97" s="13">
        <f>IF(OR($A97="",AW$4=""),"",IFERROR(COUNTIFS('Planning_zones'!$B$5:$B$154,$A97,'Planning_zones'!$K$5:$K$154,"&lt;&gt;Annulé",'Planning_zones'!$G$5:$G$154,"&lt;="&amp;AW$4+6,'Planning_zones'!$H$5:$H$154,"&gt;="&amp;AW$4),0))</f>
        <v/>
      </c>
      <c r="AX97" s="13">
        <f>IF(OR($A97="",AX$4=""),"",IFERROR(COUNTIFS('Planning_zones'!$B$5:$B$154,$A97,'Planning_zones'!$K$5:$K$154,"&lt;&gt;Annulé",'Planning_zones'!$G$5:$G$154,"&lt;="&amp;AX$4+6,'Planning_zones'!$H$5:$H$154,"&gt;="&amp;AX$4),0))</f>
        <v/>
      </c>
      <c r="AY97" s="13">
        <f>IF(OR($A97="",AY$4=""),"",IFERROR(COUNTIFS('Planning_zones'!$B$5:$B$154,$A97,'Planning_zones'!$K$5:$K$154,"&lt;&gt;Annulé",'Planning_zones'!$G$5:$G$154,"&lt;="&amp;AY$4+6,'Planning_zones'!$H$5:$H$154,"&gt;="&amp;AY$4),0))</f>
        <v/>
      </c>
      <c r="AZ97" s="13">
        <f>IF(OR($A97="",AZ$4=""),"",IFERROR(COUNTIFS('Planning_zones'!$B$5:$B$154,$A97,'Planning_zones'!$K$5:$K$154,"&lt;&gt;Annulé",'Planning_zones'!$G$5:$G$154,"&lt;="&amp;AZ$4+6,'Planning_zones'!$H$5:$H$154,"&gt;="&amp;AZ$4),0))</f>
        <v/>
      </c>
      <c r="BA97" s="13">
        <f>IF(OR($A97="",BA$4=""),"",IFERROR(COUNTIFS('Planning_zones'!$B$5:$B$154,$A97,'Planning_zones'!$K$5:$K$154,"&lt;&gt;Annulé",'Planning_zones'!$G$5:$G$154,"&lt;="&amp;BA$4+6,'Planning_zones'!$H$5:$H$154,"&gt;="&amp;BA$4),0))</f>
        <v/>
      </c>
    </row>
    <row r="98" ht="21" customHeight="1">
      <c r="A98" s="28">
        <f>IFERROR(INDEX('Paramètres'!$A$8:$A$107,MATCH(SMALL('Paramètres'!$C$8:$C$107,94),'Paramètres'!$C$8:$C$107,0)),"")</f>
        <v/>
      </c>
      <c r="B98" s="13">
        <f>IF(OR($A98="",B$4=""),"",IFERROR(COUNTIFS('Planning_zones'!$B$5:$B$154,$A98,'Planning_zones'!$K$5:$K$154,"&lt;&gt;Annulé",'Planning_zones'!$G$5:$G$154,"&lt;="&amp;B$4+6,'Planning_zones'!$H$5:$H$154,"&gt;="&amp;B$4),0))</f>
        <v/>
      </c>
      <c r="C98" s="13">
        <f>IF(OR($A98="",C$4=""),"",IFERROR(COUNTIFS('Planning_zones'!$B$5:$B$154,$A98,'Planning_zones'!$K$5:$K$154,"&lt;&gt;Annulé",'Planning_zones'!$G$5:$G$154,"&lt;="&amp;C$4+6,'Planning_zones'!$H$5:$H$154,"&gt;="&amp;C$4),0))</f>
        <v/>
      </c>
      <c r="D98" s="13">
        <f>IF(OR($A98="",D$4=""),"",IFERROR(COUNTIFS('Planning_zones'!$B$5:$B$154,$A98,'Planning_zones'!$K$5:$K$154,"&lt;&gt;Annulé",'Planning_zones'!$G$5:$G$154,"&lt;="&amp;D$4+6,'Planning_zones'!$H$5:$H$154,"&gt;="&amp;D$4),0))</f>
        <v/>
      </c>
      <c r="E98" s="13">
        <f>IF(OR($A98="",E$4=""),"",IFERROR(COUNTIFS('Planning_zones'!$B$5:$B$154,$A98,'Planning_zones'!$K$5:$K$154,"&lt;&gt;Annulé",'Planning_zones'!$G$5:$G$154,"&lt;="&amp;E$4+6,'Planning_zones'!$H$5:$H$154,"&gt;="&amp;E$4),0))</f>
        <v/>
      </c>
      <c r="F98" s="13">
        <f>IF(OR($A98="",F$4=""),"",IFERROR(COUNTIFS('Planning_zones'!$B$5:$B$154,$A98,'Planning_zones'!$K$5:$K$154,"&lt;&gt;Annulé",'Planning_zones'!$G$5:$G$154,"&lt;="&amp;F$4+6,'Planning_zones'!$H$5:$H$154,"&gt;="&amp;F$4),0))</f>
        <v/>
      </c>
      <c r="G98" s="13">
        <f>IF(OR($A98="",G$4=""),"",IFERROR(COUNTIFS('Planning_zones'!$B$5:$B$154,$A98,'Planning_zones'!$K$5:$K$154,"&lt;&gt;Annulé",'Planning_zones'!$G$5:$G$154,"&lt;="&amp;G$4+6,'Planning_zones'!$H$5:$H$154,"&gt;="&amp;G$4),0))</f>
        <v/>
      </c>
      <c r="H98" s="13">
        <f>IF(OR($A98="",H$4=""),"",IFERROR(COUNTIFS('Planning_zones'!$B$5:$B$154,$A98,'Planning_zones'!$K$5:$K$154,"&lt;&gt;Annulé",'Planning_zones'!$G$5:$G$154,"&lt;="&amp;H$4+6,'Planning_zones'!$H$5:$H$154,"&gt;="&amp;H$4),0))</f>
        <v/>
      </c>
      <c r="I98" s="13">
        <f>IF(OR($A98="",I$4=""),"",IFERROR(COUNTIFS('Planning_zones'!$B$5:$B$154,$A98,'Planning_zones'!$K$5:$K$154,"&lt;&gt;Annulé",'Planning_zones'!$G$5:$G$154,"&lt;="&amp;I$4+6,'Planning_zones'!$H$5:$H$154,"&gt;="&amp;I$4),0))</f>
        <v/>
      </c>
      <c r="J98" s="13">
        <f>IF(OR($A98="",J$4=""),"",IFERROR(COUNTIFS('Planning_zones'!$B$5:$B$154,$A98,'Planning_zones'!$K$5:$K$154,"&lt;&gt;Annulé",'Planning_zones'!$G$5:$G$154,"&lt;="&amp;J$4+6,'Planning_zones'!$H$5:$H$154,"&gt;="&amp;J$4),0))</f>
        <v/>
      </c>
      <c r="K98" s="13">
        <f>IF(OR($A98="",K$4=""),"",IFERROR(COUNTIFS('Planning_zones'!$B$5:$B$154,$A98,'Planning_zones'!$K$5:$K$154,"&lt;&gt;Annulé",'Planning_zones'!$G$5:$G$154,"&lt;="&amp;K$4+6,'Planning_zones'!$H$5:$H$154,"&gt;="&amp;K$4),0))</f>
        <v/>
      </c>
      <c r="L98" s="13">
        <f>IF(OR($A98="",L$4=""),"",IFERROR(COUNTIFS('Planning_zones'!$B$5:$B$154,$A98,'Planning_zones'!$K$5:$K$154,"&lt;&gt;Annulé",'Planning_zones'!$G$5:$G$154,"&lt;="&amp;L$4+6,'Planning_zones'!$H$5:$H$154,"&gt;="&amp;L$4),0))</f>
        <v/>
      </c>
      <c r="M98" s="13">
        <f>IF(OR($A98="",M$4=""),"",IFERROR(COUNTIFS('Planning_zones'!$B$5:$B$154,$A98,'Planning_zones'!$K$5:$K$154,"&lt;&gt;Annulé",'Planning_zones'!$G$5:$G$154,"&lt;="&amp;M$4+6,'Planning_zones'!$H$5:$H$154,"&gt;="&amp;M$4),0))</f>
        <v/>
      </c>
      <c r="N98" s="13">
        <f>IF(OR($A98="",N$4=""),"",IFERROR(COUNTIFS('Planning_zones'!$B$5:$B$154,$A98,'Planning_zones'!$K$5:$K$154,"&lt;&gt;Annulé",'Planning_zones'!$G$5:$G$154,"&lt;="&amp;N$4+6,'Planning_zones'!$H$5:$H$154,"&gt;="&amp;N$4),0))</f>
        <v/>
      </c>
      <c r="O98" s="13">
        <f>IF(OR($A98="",O$4=""),"",IFERROR(COUNTIFS('Planning_zones'!$B$5:$B$154,$A98,'Planning_zones'!$K$5:$K$154,"&lt;&gt;Annulé",'Planning_zones'!$G$5:$G$154,"&lt;="&amp;O$4+6,'Planning_zones'!$H$5:$H$154,"&gt;="&amp;O$4),0))</f>
        <v/>
      </c>
      <c r="P98" s="13">
        <f>IF(OR($A98="",P$4=""),"",IFERROR(COUNTIFS('Planning_zones'!$B$5:$B$154,$A98,'Planning_zones'!$K$5:$K$154,"&lt;&gt;Annulé",'Planning_zones'!$G$5:$G$154,"&lt;="&amp;P$4+6,'Planning_zones'!$H$5:$H$154,"&gt;="&amp;P$4),0))</f>
        <v/>
      </c>
      <c r="Q98" s="13">
        <f>IF(OR($A98="",Q$4=""),"",IFERROR(COUNTIFS('Planning_zones'!$B$5:$B$154,$A98,'Planning_zones'!$K$5:$K$154,"&lt;&gt;Annulé",'Planning_zones'!$G$5:$G$154,"&lt;="&amp;Q$4+6,'Planning_zones'!$H$5:$H$154,"&gt;="&amp;Q$4),0))</f>
        <v/>
      </c>
      <c r="R98" s="13">
        <f>IF(OR($A98="",R$4=""),"",IFERROR(COUNTIFS('Planning_zones'!$B$5:$B$154,$A98,'Planning_zones'!$K$5:$K$154,"&lt;&gt;Annulé",'Planning_zones'!$G$5:$G$154,"&lt;="&amp;R$4+6,'Planning_zones'!$H$5:$H$154,"&gt;="&amp;R$4),0))</f>
        <v/>
      </c>
      <c r="S98" s="13">
        <f>IF(OR($A98="",S$4=""),"",IFERROR(COUNTIFS('Planning_zones'!$B$5:$B$154,$A98,'Planning_zones'!$K$5:$K$154,"&lt;&gt;Annulé",'Planning_zones'!$G$5:$G$154,"&lt;="&amp;S$4+6,'Planning_zones'!$H$5:$H$154,"&gt;="&amp;S$4),0))</f>
        <v/>
      </c>
      <c r="T98" s="13">
        <f>IF(OR($A98="",T$4=""),"",IFERROR(COUNTIFS('Planning_zones'!$B$5:$B$154,$A98,'Planning_zones'!$K$5:$K$154,"&lt;&gt;Annulé",'Planning_zones'!$G$5:$G$154,"&lt;="&amp;T$4+6,'Planning_zones'!$H$5:$H$154,"&gt;="&amp;T$4),0))</f>
        <v/>
      </c>
      <c r="U98" s="13">
        <f>IF(OR($A98="",U$4=""),"",IFERROR(COUNTIFS('Planning_zones'!$B$5:$B$154,$A98,'Planning_zones'!$K$5:$K$154,"&lt;&gt;Annulé",'Planning_zones'!$G$5:$G$154,"&lt;="&amp;U$4+6,'Planning_zones'!$H$5:$H$154,"&gt;="&amp;U$4),0))</f>
        <v/>
      </c>
      <c r="V98" s="13">
        <f>IF(OR($A98="",V$4=""),"",IFERROR(COUNTIFS('Planning_zones'!$B$5:$B$154,$A98,'Planning_zones'!$K$5:$K$154,"&lt;&gt;Annulé",'Planning_zones'!$G$5:$G$154,"&lt;="&amp;V$4+6,'Planning_zones'!$H$5:$H$154,"&gt;="&amp;V$4),0))</f>
        <v/>
      </c>
      <c r="W98" s="13">
        <f>IF(OR($A98="",W$4=""),"",IFERROR(COUNTIFS('Planning_zones'!$B$5:$B$154,$A98,'Planning_zones'!$K$5:$K$154,"&lt;&gt;Annulé",'Planning_zones'!$G$5:$G$154,"&lt;="&amp;W$4+6,'Planning_zones'!$H$5:$H$154,"&gt;="&amp;W$4),0))</f>
        <v/>
      </c>
      <c r="X98" s="13">
        <f>IF(OR($A98="",X$4=""),"",IFERROR(COUNTIFS('Planning_zones'!$B$5:$B$154,$A98,'Planning_zones'!$K$5:$K$154,"&lt;&gt;Annulé",'Planning_zones'!$G$5:$G$154,"&lt;="&amp;X$4+6,'Planning_zones'!$H$5:$H$154,"&gt;="&amp;X$4),0))</f>
        <v/>
      </c>
      <c r="Y98" s="13">
        <f>IF(OR($A98="",Y$4=""),"",IFERROR(COUNTIFS('Planning_zones'!$B$5:$B$154,$A98,'Planning_zones'!$K$5:$K$154,"&lt;&gt;Annulé",'Planning_zones'!$G$5:$G$154,"&lt;="&amp;Y$4+6,'Planning_zones'!$H$5:$H$154,"&gt;="&amp;Y$4),0))</f>
        <v/>
      </c>
      <c r="Z98" s="13">
        <f>IF(OR($A98="",Z$4=""),"",IFERROR(COUNTIFS('Planning_zones'!$B$5:$B$154,$A98,'Planning_zones'!$K$5:$K$154,"&lt;&gt;Annulé",'Planning_zones'!$G$5:$G$154,"&lt;="&amp;Z$4+6,'Planning_zones'!$H$5:$H$154,"&gt;="&amp;Z$4),0))</f>
        <v/>
      </c>
      <c r="AA98" s="13">
        <f>IF(OR($A98="",AA$4=""),"",IFERROR(COUNTIFS('Planning_zones'!$B$5:$B$154,$A98,'Planning_zones'!$K$5:$K$154,"&lt;&gt;Annulé",'Planning_zones'!$G$5:$G$154,"&lt;="&amp;AA$4+6,'Planning_zones'!$H$5:$H$154,"&gt;="&amp;AA$4),0))</f>
        <v/>
      </c>
      <c r="AB98" s="13">
        <f>IF(OR($A98="",AB$4=""),"",IFERROR(COUNTIFS('Planning_zones'!$B$5:$B$154,$A98,'Planning_zones'!$K$5:$K$154,"&lt;&gt;Annulé",'Planning_zones'!$G$5:$G$154,"&lt;="&amp;AB$4+6,'Planning_zones'!$H$5:$H$154,"&gt;="&amp;AB$4),0))</f>
        <v/>
      </c>
      <c r="AC98" s="13">
        <f>IF(OR($A98="",AC$4=""),"",IFERROR(COUNTIFS('Planning_zones'!$B$5:$B$154,$A98,'Planning_zones'!$K$5:$K$154,"&lt;&gt;Annulé",'Planning_zones'!$G$5:$G$154,"&lt;="&amp;AC$4+6,'Planning_zones'!$H$5:$H$154,"&gt;="&amp;AC$4),0))</f>
        <v/>
      </c>
      <c r="AD98" s="13">
        <f>IF(OR($A98="",AD$4=""),"",IFERROR(COUNTIFS('Planning_zones'!$B$5:$B$154,$A98,'Planning_zones'!$K$5:$K$154,"&lt;&gt;Annulé",'Planning_zones'!$G$5:$G$154,"&lt;="&amp;AD$4+6,'Planning_zones'!$H$5:$H$154,"&gt;="&amp;AD$4),0))</f>
        <v/>
      </c>
      <c r="AE98" s="13">
        <f>IF(OR($A98="",AE$4=""),"",IFERROR(COUNTIFS('Planning_zones'!$B$5:$B$154,$A98,'Planning_zones'!$K$5:$K$154,"&lt;&gt;Annulé",'Planning_zones'!$G$5:$G$154,"&lt;="&amp;AE$4+6,'Planning_zones'!$H$5:$H$154,"&gt;="&amp;AE$4),0))</f>
        <v/>
      </c>
      <c r="AF98" s="13">
        <f>IF(OR($A98="",AF$4=""),"",IFERROR(COUNTIFS('Planning_zones'!$B$5:$B$154,$A98,'Planning_zones'!$K$5:$K$154,"&lt;&gt;Annulé",'Planning_zones'!$G$5:$G$154,"&lt;="&amp;AF$4+6,'Planning_zones'!$H$5:$H$154,"&gt;="&amp;AF$4),0))</f>
        <v/>
      </c>
      <c r="AG98" s="13">
        <f>IF(OR($A98="",AG$4=""),"",IFERROR(COUNTIFS('Planning_zones'!$B$5:$B$154,$A98,'Planning_zones'!$K$5:$K$154,"&lt;&gt;Annulé",'Planning_zones'!$G$5:$G$154,"&lt;="&amp;AG$4+6,'Planning_zones'!$H$5:$H$154,"&gt;="&amp;AG$4),0))</f>
        <v/>
      </c>
      <c r="AH98" s="13">
        <f>IF(OR($A98="",AH$4=""),"",IFERROR(COUNTIFS('Planning_zones'!$B$5:$B$154,$A98,'Planning_zones'!$K$5:$K$154,"&lt;&gt;Annulé",'Planning_zones'!$G$5:$G$154,"&lt;="&amp;AH$4+6,'Planning_zones'!$H$5:$H$154,"&gt;="&amp;AH$4),0))</f>
        <v/>
      </c>
      <c r="AI98" s="13">
        <f>IF(OR($A98="",AI$4=""),"",IFERROR(COUNTIFS('Planning_zones'!$B$5:$B$154,$A98,'Planning_zones'!$K$5:$K$154,"&lt;&gt;Annulé",'Planning_zones'!$G$5:$G$154,"&lt;="&amp;AI$4+6,'Planning_zones'!$H$5:$H$154,"&gt;="&amp;AI$4),0))</f>
        <v/>
      </c>
      <c r="AJ98" s="13">
        <f>IF(OR($A98="",AJ$4=""),"",IFERROR(COUNTIFS('Planning_zones'!$B$5:$B$154,$A98,'Planning_zones'!$K$5:$K$154,"&lt;&gt;Annulé",'Planning_zones'!$G$5:$G$154,"&lt;="&amp;AJ$4+6,'Planning_zones'!$H$5:$H$154,"&gt;="&amp;AJ$4),0))</f>
        <v/>
      </c>
      <c r="AK98" s="13">
        <f>IF(OR($A98="",AK$4=""),"",IFERROR(COUNTIFS('Planning_zones'!$B$5:$B$154,$A98,'Planning_zones'!$K$5:$K$154,"&lt;&gt;Annulé",'Planning_zones'!$G$5:$G$154,"&lt;="&amp;AK$4+6,'Planning_zones'!$H$5:$H$154,"&gt;="&amp;AK$4),0))</f>
        <v/>
      </c>
      <c r="AL98" s="13">
        <f>IF(OR($A98="",AL$4=""),"",IFERROR(COUNTIFS('Planning_zones'!$B$5:$B$154,$A98,'Planning_zones'!$K$5:$K$154,"&lt;&gt;Annulé",'Planning_zones'!$G$5:$G$154,"&lt;="&amp;AL$4+6,'Planning_zones'!$H$5:$H$154,"&gt;="&amp;AL$4),0))</f>
        <v/>
      </c>
      <c r="AM98" s="13">
        <f>IF(OR($A98="",AM$4=""),"",IFERROR(COUNTIFS('Planning_zones'!$B$5:$B$154,$A98,'Planning_zones'!$K$5:$K$154,"&lt;&gt;Annulé",'Planning_zones'!$G$5:$G$154,"&lt;="&amp;AM$4+6,'Planning_zones'!$H$5:$H$154,"&gt;="&amp;AM$4),0))</f>
        <v/>
      </c>
      <c r="AN98" s="13">
        <f>IF(OR($A98="",AN$4=""),"",IFERROR(COUNTIFS('Planning_zones'!$B$5:$B$154,$A98,'Planning_zones'!$K$5:$K$154,"&lt;&gt;Annulé",'Planning_zones'!$G$5:$G$154,"&lt;="&amp;AN$4+6,'Planning_zones'!$H$5:$H$154,"&gt;="&amp;AN$4),0))</f>
        <v/>
      </c>
      <c r="AO98" s="13">
        <f>IF(OR($A98="",AO$4=""),"",IFERROR(COUNTIFS('Planning_zones'!$B$5:$B$154,$A98,'Planning_zones'!$K$5:$K$154,"&lt;&gt;Annulé",'Planning_zones'!$G$5:$G$154,"&lt;="&amp;AO$4+6,'Planning_zones'!$H$5:$H$154,"&gt;="&amp;AO$4),0))</f>
        <v/>
      </c>
      <c r="AP98" s="13">
        <f>IF(OR($A98="",AP$4=""),"",IFERROR(COUNTIFS('Planning_zones'!$B$5:$B$154,$A98,'Planning_zones'!$K$5:$K$154,"&lt;&gt;Annulé",'Planning_zones'!$G$5:$G$154,"&lt;="&amp;AP$4+6,'Planning_zones'!$H$5:$H$154,"&gt;="&amp;AP$4),0))</f>
        <v/>
      </c>
      <c r="AQ98" s="13">
        <f>IF(OR($A98="",AQ$4=""),"",IFERROR(COUNTIFS('Planning_zones'!$B$5:$B$154,$A98,'Planning_zones'!$K$5:$K$154,"&lt;&gt;Annulé",'Planning_zones'!$G$5:$G$154,"&lt;="&amp;AQ$4+6,'Planning_zones'!$H$5:$H$154,"&gt;="&amp;AQ$4),0))</f>
        <v/>
      </c>
      <c r="AR98" s="13">
        <f>IF(OR($A98="",AR$4=""),"",IFERROR(COUNTIFS('Planning_zones'!$B$5:$B$154,$A98,'Planning_zones'!$K$5:$K$154,"&lt;&gt;Annulé",'Planning_zones'!$G$5:$G$154,"&lt;="&amp;AR$4+6,'Planning_zones'!$H$5:$H$154,"&gt;="&amp;AR$4),0))</f>
        <v/>
      </c>
      <c r="AS98" s="13">
        <f>IF(OR($A98="",AS$4=""),"",IFERROR(COUNTIFS('Planning_zones'!$B$5:$B$154,$A98,'Planning_zones'!$K$5:$K$154,"&lt;&gt;Annulé",'Planning_zones'!$G$5:$G$154,"&lt;="&amp;AS$4+6,'Planning_zones'!$H$5:$H$154,"&gt;="&amp;AS$4),0))</f>
        <v/>
      </c>
      <c r="AT98" s="13">
        <f>IF(OR($A98="",AT$4=""),"",IFERROR(COUNTIFS('Planning_zones'!$B$5:$B$154,$A98,'Planning_zones'!$K$5:$K$154,"&lt;&gt;Annulé",'Planning_zones'!$G$5:$G$154,"&lt;="&amp;AT$4+6,'Planning_zones'!$H$5:$H$154,"&gt;="&amp;AT$4),0))</f>
        <v/>
      </c>
      <c r="AU98" s="13">
        <f>IF(OR($A98="",AU$4=""),"",IFERROR(COUNTIFS('Planning_zones'!$B$5:$B$154,$A98,'Planning_zones'!$K$5:$K$154,"&lt;&gt;Annulé",'Planning_zones'!$G$5:$G$154,"&lt;="&amp;AU$4+6,'Planning_zones'!$H$5:$H$154,"&gt;="&amp;AU$4),0))</f>
        <v/>
      </c>
      <c r="AV98" s="13">
        <f>IF(OR($A98="",AV$4=""),"",IFERROR(COUNTIFS('Planning_zones'!$B$5:$B$154,$A98,'Planning_zones'!$K$5:$K$154,"&lt;&gt;Annulé",'Planning_zones'!$G$5:$G$154,"&lt;="&amp;AV$4+6,'Planning_zones'!$H$5:$H$154,"&gt;="&amp;AV$4),0))</f>
        <v/>
      </c>
      <c r="AW98" s="13">
        <f>IF(OR($A98="",AW$4=""),"",IFERROR(COUNTIFS('Planning_zones'!$B$5:$B$154,$A98,'Planning_zones'!$K$5:$K$154,"&lt;&gt;Annulé",'Planning_zones'!$G$5:$G$154,"&lt;="&amp;AW$4+6,'Planning_zones'!$H$5:$H$154,"&gt;="&amp;AW$4),0))</f>
        <v/>
      </c>
      <c r="AX98" s="13">
        <f>IF(OR($A98="",AX$4=""),"",IFERROR(COUNTIFS('Planning_zones'!$B$5:$B$154,$A98,'Planning_zones'!$K$5:$K$154,"&lt;&gt;Annulé",'Planning_zones'!$G$5:$G$154,"&lt;="&amp;AX$4+6,'Planning_zones'!$H$5:$H$154,"&gt;="&amp;AX$4),0))</f>
        <v/>
      </c>
      <c r="AY98" s="13">
        <f>IF(OR($A98="",AY$4=""),"",IFERROR(COUNTIFS('Planning_zones'!$B$5:$B$154,$A98,'Planning_zones'!$K$5:$K$154,"&lt;&gt;Annulé",'Planning_zones'!$G$5:$G$154,"&lt;="&amp;AY$4+6,'Planning_zones'!$H$5:$H$154,"&gt;="&amp;AY$4),0))</f>
        <v/>
      </c>
      <c r="AZ98" s="13">
        <f>IF(OR($A98="",AZ$4=""),"",IFERROR(COUNTIFS('Planning_zones'!$B$5:$B$154,$A98,'Planning_zones'!$K$5:$K$154,"&lt;&gt;Annulé",'Planning_zones'!$G$5:$G$154,"&lt;="&amp;AZ$4+6,'Planning_zones'!$H$5:$H$154,"&gt;="&amp;AZ$4),0))</f>
        <v/>
      </c>
      <c r="BA98" s="13">
        <f>IF(OR($A98="",BA$4=""),"",IFERROR(COUNTIFS('Planning_zones'!$B$5:$B$154,$A98,'Planning_zones'!$K$5:$K$154,"&lt;&gt;Annulé",'Planning_zones'!$G$5:$G$154,"&lt;="&amp;BA$4+6,'Planning_zones'!$H$5:$H$154,"&gt;="&amp;BA$4),0))</f>
        <v/>
      </c>
    </row>
    <row r="99" ht="21" customHeight="1">
      <c r="A99" s="27">
        <f>IFERROR(INDEX('Paramètres'!$A$8:$A$107,MATCH(SMALL('Paramètres'!$C$8:$C$107,95),'Paramètres'!$C$8:$C$107,0)),"")</f>
        <v/>
      </c>
      <c r="B99" s="13">
        <f>IF(OR($A99="",B$4=""),"",IFERROR(COUNTIFS('Planning_zones'!$B$5:$B$154,$A99,'Planning_zones'!$K$5:$K$154,"&lt;&gt;Annulé",'Planning_zones'!$G$5:$G$154,"&lt;="&amp;B$4+6,'Planning_zones'!$H$5:$H$154,"&gt;="&amp;B$4),0))</f>
        <v/>
      </c>
      <c r="C99" s="13">
        <f>IF(OR($A99="",C$4=""),"",IFERROR(COUNTIFS('Planning_zones'!$B$5:$B$154,$A99,'Planning_zones'!$K$5:$K$154,"&lt;&gt;Annulé",'Planning_zones'!$G$5:$G$154,"&lt;="&amp;C$4+6,'Planning_zones'!$H$5:$H$154,"&gt;="&amp;C$4),0))</f>
        <v/>
      </c>
      <c r="D99" s="13">
        <f>IF(OR($A99="",D$4=""),"",IFERROR(COUNTIFS('Planning_zones'!$B$5:$B$154,$A99,'Planning_zones'!$K$5:$K$154,"&lt;&gt;Annulé",'Planning_zones'!$G$5:$G$154,"&lt;="&amp;D$4+6,'Planning_zones'!$H$5:$H$154,"&gt;="&amp;D$4),0))</f>
        <v/>
      </c>
      <c r="E99" s="13">
        <f>IF(OR($A99="",E$4=""),"",IFERROR(COUNTIFS('Planning_zones'!$B$5:$B$154,$A99,'Planning_zones'!$K$5:$K$154,"&lt;&gt;Annulé",'Planning_zones'!$G$5:$G$154,"&lt;="&amp;E$4+6,'Planning_zones'!$H$5:$H$154,"&gt;="&amp;E$4),0))</f>
        <v/>
      </c>
      <c r="F99" s="13">
        <f>IF(OR($A99="",F$4=""),"",IFERROR(COUNTIFS('Planning_zones'!$B$5:$B$154,$A99,'Planning_zones'!$K$5:$K$154,"&lt;&gt;Annulé",'Planning_zones'!$G$5:$G$154,"&lt;="&amp;F$4+6,'Planning_zones'!$H$5:$H$154,"&gt;="&amp;F$4),0))</f>
        <v/>
      </c>
      <c r="G99" s="13">
        <f>IF(OR($A99="",G$4=""),"",IFERROR(COUNTIFS('Planning_zones'!$B$5:$B$154,$A99,'Planning_zones'!$K$5:$K$154,"&lt;&gt;Annulé",'Planning_zones'!$G$5:$G$154,"&lt;="&amp;G$4+6,'Planning_zones'!$H$5:$H$154,"&gt;="&amp;G$4),0))</f>
        <v/>
      </c>
      <c r="H99" s="13">
        <f>IF(OR($A99="",H$4=""),"",IFERROR(COUNTIFS('Planning_zones'!$B$5:$B$154,$A99,'Planning_zones'!$K$5:$K$154,"&lt;&gt;Annulé",'Planning_zones'!$G$5:$G$154,"&lt;="&amp;H$4+6,'Planning_zones'!$H$5:$H$154,"&gt;="&amp;H$4),0))</f>
        <v/>
      </c>
      <c r="I99" s="13">
        <f>IF(OR($A99="",I$4=""),"",IFERROR(COUNTIFS('Planning_zones'!$B$5:$B$154,$A99,'Planning_zones'!$K$5:$K$154,"&lt;&gt;Annulé",'Planning_zones'!$G$5:$G$154,"&lt;="&amp;I$4+6,'Planning_zones'!$H$5:$H$154,"&gt;="&amp;I$4),0))</f>
        <v/>
      </c>
      <c r="J99" s="13">
        <f>IF(OR($A99="",J$4=""),"",IFERROR(COUNTIFS('Planning_zones'!$B$5:$B$154,$A99,'Planning_zones'!$K$5:$K$154,"&lt;&gt;Annulé",'Planning_zones'!$G$5:$G$154,"&lt;="&amp;J$4+6,'Planning_zones'!$H$5:$H$154,"&gt;="&amp;J$4),0))</f>
        <v/>
      </c>
      <c r="K99" s="13">
        <f>IF(OR($A99="",K$4=""),"",IFERROR(COUNTIFS('Planning_zones'!$B$5:$B$154,$A99,'Planning_zones'!$K$5:$K$154,"&lt;&gt;Annulé",'Planning_zones'!$G$5:$G$154,"&lt;="&amp;K$4+6,'Planning_zones'!$H$5:$H$154,"&gt;="&amp;K$4),0))</f>
        <v/>
      </c>
      <c r="L99" s="13">
        <f>IF(OR($A99="",L$4=""),"",IFERROR(COUNTIFS('Planning_zones'!$B$5:$B$154,$A99,'Planning_zones'!$K$5:$K$154,"&lt;&gt;Annulé",'Planning_zones'!$G$5:$G$154,"&lt;="&amp;L$4+6,'Planning_zones'!$H$5:$H$154,"&gt;="&amp;L$4),0))</f>
        <v/>
      </c>
      <c r="M99" s="13">
        <f>IF(OR($A99="",M$4=""),"",IFERROR(COUNTIFS('Planning_zones'!$B$5:$B$154,$A99,'Planning_zones'!$K$5:$K$154,"&lt;&gt;Annulé",'Planning_zones'!$G$5:$G$154,"&lt;="&amp;M$4+6,'Planning_zones'!$H$5:$H$154,"&gt;="&amp;M$4),0))</f>
        <v/>
      </c>
      <c r="N99" s="13">
        <f>IF(OR($A99="",N$4=""),"",IFERROR(COUNTIFS('Planning_zones'!$B$5:$B$154,$A99,'Planning_zones'!$K$5:$K$154,"&lt;&gt;Annulé",'Planning_zones'!$G$5:$G$154,"&lt;="&amp;N$4+6,'Planning_zones'!$H$5:$H$154,"&gt;="&amp;N$4),0))</f>
        <v/>
      </c>
      <c r="O99" s="13">
        <f>IF(OR($A99="",O$4=""),"",IFERROR(COUNTIFS('Planning_zones'!$B$5:$B$154,$A99,'Planning_zones'!$K$5:$K$154,"&lt;&gt;Annulé",'Planning_zones'!$G$5:$G$154,"&lt;="&amp;O$4+6,'Planning_zones'!$H$5:$H$154,"&gt;="&amp;O$4),0))</f>
        <v/>
      </c>
      <c r="P99" s="13">
        <f>IF(OR($A99="",P$4=""),"",IFERROR(COUNTIFS('Planning_zones'!$B$5:$B$154,$A99,'Planning_zones'!$K$5:$K$154,"&lt;&gt;Annulé",'Planning_zones'!$G$5:$G$154,"&lt;="&amp;P$4+6,'Planning_zones'!$H$5:$H$154,"&gt;="&amp;P$4),0))</f>
        <v/>
      </c>
      <c r="Q99" s="13">
        <f>IF(OR($A99="",Q$4=""),"",IFERROR(COUNTIFS('Planning_zones'!$B$5:$B$154,$A99,'Planning_zones'!$K$5:$K$154,"&lt;&gt;Annulé",'Planning_zones'!$G$5:$G$154,"&lt;="&amp;Q$4+6,'Planning_zones'!$H$5:$H$154,"&gt;="&amp;Q$4),0))</f>
        <v/>
      </c>
      <c r="R99" s="13">
        <f>IF(OR($A99="",R$4=""),"",IFERROR(COUNTIFS('Planning_zones'!$B$5:$B$154,$A99,'Planning_zones'!$K$5:$K$154,"&lt;&gt;Annulé",'Planning_zones'!$G$5:$G$154,"&lt;="&amp;R$4+6,'Planning_zones'!$H$5:$H$154,"&gt;="&amp;R$4),0))</f>
        <v/>
      </c>
      <c r="S99" s="13">
        <f>IF(OR($A99="",S$4=""),"",IFERROR(COUNTIFS('Planning_zones'!$B$5:$B$154,$A99,'Planning_zones'!$K$5:$K$154,"&lt;&gt;Annulé",'Planning_zones'!$G$5:$G$154,"&lt;="&amp;S$4+6,'Planning_zones'!$H$5:$H$154,"&gt;="&amp;S$4),0))</f>
        <v/>
      </c>
      <c r="T99" s="13">
        <f>IF(OR($A99="",T$4=""),"",IFERROR(COUNTIFS('Planning_zones'!$B$5:$B$154,$A99,'Planning_zones'!$K$5:$K$154,"&lt;&gt;Annulé",'Planning_zones'!$G$5:$G$154,"&lt;="&amp;T$4+6,'Planning_zones'!$H$5:$H$154,"&gt;="&amp;T$4),0))</f>
        <v/>
      </c>
      <c r="U99" s="13">
        <f>IF(OR($A99="",U$4=""),"",IFERROR(COUNTIFS('Planning_zones'!$B$5:$B$154,$A99,'Planning_zones'!$K$5:$K$154,"&lt;&gt;Annulé",'Planning_zones'!$G$5:$G$154,"&lt;="&amp;U$4+6,'Planning_zones'!$H$5:$H$154,"&gt;="&amp;U$4),0))</f>
        <v/>
      </c>
      <c r="V99" s="13">
        <f>IF(OR($A99="",V$4=""),"",IFERROR(COUNTIFS('Planning_zones'!$B$5:$B$154,$A99,'Planning_zones'!$K$5:$K$154,"&lt;&gt;Annulé",'Planning_zones'!$G$5:$G$154,"&lt;="&amp;V$4+6,'Planning_zones'!$H$5:$H$154,"&gt;="&amp;V$4),0))</f>
        <v/>
      </c>
      <c r="W99" s="13">
        <f>IF(OR($A99="",W$4=""),"",IFERROR(COUNTIFS('Planning_zones'!$B$5:$B$154,$A99,'Planning_zones'!$K$5:$K$154,"&lt;&gt;Annulé",'Planning_zones'!$G$5:$G$154,"&lt;="&amp;W$4+6,'Planning_zones'!$H$5:$H$154,"&gt;="&amp;W$4),0))</f>
        <v/>
      </c>
      <c r="X99" s="13">
        <f>IF(OR($A99="",X$4=""),"",IFERROR(COUNTIFS('Planning_zones'!$B$5:$B$154,$A99,'Planning_zones'!$K$5:$K$154,"&lt;&gt;Annulé",'Planning_zones'!$G$5:$G$154,"&lt;="&amp;X$4+6,'Planning_zones'!$H$5:$H$154,"&gt;="&amp;X$4),0))</f>
        <v/>
      </c>
      <c r="Y99" s="13">
        <f>IF(OR($A99="",Y$4=""),"",IFERROR(COUNTIFS('Planning_zones'!$B$5:$B$154,$A99,'Planning_zones'!$K$5:$K$154,"&lt;&gt;Annulé",'Planning_zones'!$G$5:$G$154,"&lt;="&amp;Y$4+6,'Planning_zones'!$H$5:$H$154,"&gt;="&amp;Y$4),0))</f>
        <v/>
      </c>
      <c r="Z99" s="13">
        <f>IF(OR($A99="",Z$4=""),"",IFERROR(COUNTIFS('Planning_zones'!$B$5:$B$154,$A99,'Planning_zones'!$K$5:$K$154,"&lt;&gt;Annulé",'Planning_zones'!$G$5:$G$154,"&lt;="&amp;Z$4+6,'Planning_zones'!$H$5:$H$154,"&gt;="&amp;Z$4),0))</f>
        <v/>
      </c>
      <c r="AA99" s="13">
        <f>IF(OR($A99="",AA$4=""),"",IFERROR(COUNTIFS('Planning_zones'!$B$5:$B$154,$A99,'Planning_zones'!$K$5:$K$154,"&lt;&gt;Annulé",'Planning_zones'!$G$5:$G$154,"&lt;="&amp;AA$4+6,'Planning_zones'!$H$5:$H$154,"&gt;="&amp;AA$4),0))</f>
        <v/>
      </c>
      <c r="AB99" s="13">
        <f>IF(OR($A99="",AB$4=""),"",IFERROR(COUNTIFS('Planning_zones'!$B$5:$B$154,$A99,'Planning_zones'!$K$5:$K$154,"&lt;&gt;Annulé",'Planning_zones'!$G$5:$G$154,"&lt;="&amp;AB$4+6,'Planning_zones'!$H$5:$H$154,"&gt;="&amp;AB$4),0))</f>
        <v/>
      </c>
      <c r="AC99" s="13">
        <f>IF(OR($A99="",AC$4=""),"",IFERROR(COUNTIFS('Planning_zones'!$B$5:$B$154,$A99,'Planning_zones'!$K$5:$K$154,"&lt;&gt;Annulé",'Planning_zones'!$G$5:$G$154,"&lt;="&amp;AC$4+6,'Planning_zones'!$H$5:$H$154,"&gt;="&amp;AC$4),0))</f>
        <v/>
      </c>
      <c r="AD99" s="13">
        <f>IF(OR($A99="",AD$4=""),"",IFERROR(COUNTIFS('Planning_zones'!$B$5:$B$154,$A99,'Planning_zones'!$K$5:$K$154,"&lt;&gt;Annulé",'Planning_zones'!$G$5:$G$154,"&lt;="&amp;AD$4+6,'Planning_zones'!$H$5:$H$154,"&gt;="&amp;AD$4),0))</f>
        <v/>
      </c>
      <c r="AE99" s="13">
        <f>IF(OR($A99="",AE$4=""),"",IFERROR(COUNTIFS('Planning_zones'!$B$5:$B$154,$A99,'Planning_zones'!$K$5:$K$154,"&lt;&gt;Annulé",'Planning_zones'!$G$5:$G$154,"&lt;="&amp;AE$4+6,'Planning_zones'!$H$5:$H$154,"&gt;="&amp;AE$4),0))</f>
        <v/>
      </c>
      <c r="AF99" s="13">
        <f>IF(OR($A99="",AF$4=""),"",IFERROR(COUNTIFS('Planning_zones'!$B$5:$B$154,$A99,'Planning_zones'!$K$5:$K$154,"&lt;&gt;Annulé",'Planning_zones'!$G$5:$G$154,"&lt;="&amp;AF$4+6,'Planning_zones'!$H$5:$H$154,"&gt;="&amp;AF$4),0))</f>
        <v/>
      </c>
      <c r="AG99" s="13">
        <f>IF(OR($A99="",AG$4=""),"",IFERROR(COUNTIFS('Planning_zones'!$B$5:$B$154,$A99,'Planning_zones'!$K$5:$K$154,"&lt;&gt;Annulé",'Planning_zones'!$G$5:$G$154,"&lt;="&amp;AG$4+6,'Planning_zones'!$H$5:$H$154,"&gt;="&amp;AG$4),0))</f>
        <v/>
      </c>
      <c r="AH99" s="13">
        <f>IF(OR($A99="",AH$4=""),"",IFERROR(COUNTIFS('Planning_zones'!$B$5:$B$154,$A99,'Planning_zones'!$K$5:$K$154,"&lt;&gt;Annulé",'Planning_zones'!$G$5:$G$154,"&lt;="&amp;AH$4+6,'Planning_zones'!$H$5:$H$154,"&gt;="&amp;AH$4),0))</f>
        <v/>
      </c>
      <c r="AI99" s="13">
        <f>IF(OR($A99="",AI$4=""),"",IFERROR(COUNTIFS('Planning_zones'!$B$5:$B$154,$A99,'Planning_zones'!$K$5:$K$154,"&lt;&gt;Annulé",'Planning_zones'!$G$5:$G$154,"&lt;="&amp;AI$4+6,'Planning_zones'!$H$5:$H$154,"&gt;="&amp;AI$4),0))</f>
        <v/>
      </c>
      <c r="AJ99" s="13">
        <f>IF(OR($A99="",AJ$4=""),"",IFERROR(COUNTIFS('Planning_zones'!$B$5:$B$154,$A99,'Planning_zones'!$K$5:$K$154,"&lt;&gt;Annulé",'Planning_zones'!$G$5:$G$154,"&lt;="&amp;AJ$4+6,'Planning_zones'!$H$5:$H$154,"&gt;="&amp;AJ$4),0))</f>
        <v/>
      </c>
      <c r="AK99" s="13">
        <f>IF(OR($A99="",AK$4=""),"",IFERROR(COUNTIFS('Planning_zones'!$B$5:$B$154,$A99,'Planning_zones'!$K$5:$K$154,"&lt;&gt;Annulé",'Planning_zones'!$G$5:$G$154,"&lt;="&amp;AK$4+6,'Planning_zones'!$H$5:$H$154,"&gt;="&amp;AK$4),0))</f>
        <v/>
      </c>
      <c r="AL99" s="13">
        <f>IF(OR($A99="",AL$4=""),"",IFERROR(COUNTIFS('Planning_zones'!$B$5:$B$154,$A99,'Planning_zones'!$K$5:$K$154,"&lt;&gt;Annulé",'Planning_zones'!$G$5:$G$154,"&lt;="&amp;AL$4+6,'Planning_zones'!$H$5:$H$154,"&gt;="&amp;AL$4),0))</f>
        <v/>
      </c>
      <c r="AM99" s="13">
        <f>IF(OR($A99="",AM$4=""),"",IFERROR(COUNTIFS('Planning_zones'!$B$5:$B$154,$A99,'Planning_zones'!$K$5:$K$154,"&lt;&gt;Annulé",'Planning_zones'!$G$5:$G$154,"&lt;="&amp;AM$4+6,'Planning_zones'!$H$5:$H$154,"&gt;="&amp;AM$4),0))</f>
        <v/>
      </c>
      <c r="AN99" s="13">
        <f>IF(OR($A99="",AN$4=""),"",IFERROR(COUNTIFS('Planning_zones'!$B$5:$B$154,$A99,'Planning_zones'!$K$5:$K$154,"&lt;&gt;Annulé",'Planning_zones'!$G$5:$G$154,"&lt;="&amp;AN$4+6,'Planning_zones'!$H$5:$H$154,"&gt;="&amp;AN$4),0))</f>
        <v/>
      </c>
      <c r="AO99" s="13">
        <f>IF(OR($A99="",AO$4=""),"",IFERROR(COUNTIFS('Planning_zones'!$B$5:$B$154,$A99,'Planning_zones'!$K$5:$K$154,"&lt;&gt;Annulé",'Planning_zones'!$G$5:$G$154,"&lt;="&amp;AO$4+6,'Planning_zones'!$H$5:$H$154,"&gt;="&amp;AO$4),0))</f>
        <v/>
      </c>
      <c r="AP99" s="13">
        <f>IF(OR($A99="",AP$4=""),"",IFERROR(COUNTIFS('Planning_zones'!$B$5:$B$154,$A99,'Planning_zones'!$K$5:$K$154,"&lt;&gt;Annulé",'Planning_zones'!$G$5:$G$154,"&lt;="&amp;AP$4+6,'Planning_zones'!$H$5:$H$154,"&gt;="&amp;AP$4),0))</f>
        <v/>
      </c>
      <c r="AQ99" s="13">
        <f>IF(OR($A99="",AQ$4=""),"",IFERROR(COUNTIFS('Planning_zones'!$B$5:$B$154,$A99,'Planning_zones'!$K$5:$K$154,"&lt;&gt;Annulé",'Planning_zones'!$G$5:$G$154,"&lt;="&amp;AQ$4+6,'Planning_zones'!$H$5:$H$154,"&gt;="&amp;AQ$4),0))</f>
        <v/>
      </c>
      <c r="AR99" s="13">
        <f>IF(OR($A99="",AR$4=""),"",IFERROR(COUNTIFS('Planning_zones'!$B$5:$B$154,$A99,'Planning_zones'!$K$5:$K$154,"&lt;&gt;Annulé",'Planning_zones'!$G$5:$G$154,"&lt;="&amp;AR$4+6,'Planning_zones'!$H$5:$H$154,"&gt;="&amp;AR$4),0))</f>
        <v/>
      </c>
      <c r="AS99" s="13">
        <f>IF(OR($A99="",AS$4=""),"",IFERROR(COUNTIFS('Planning_zones'!$B$5:$B$154,$A99,'Planning_zones'!$K$5:$K$154,"&lt;&gt;Annulé",'Planning_zones'!$G$5:$G$154,"&lt;="&amp;AS$4+6,'Planning_zones'!$H$5:$H$154,"&gt;="&amp;AS$4),0))</f>
        <v/>
      </c>
      <c r="AT99" s="13">
        <f>IF(OR($A99="",AT$4=""),"",IFERROR(COUNTIFS('Planning_zones'!$B$5:$B$154,$A99,'Planning_zones'!$K$5:$K$154,"&lt;&gt;Annulé",'Planning_zones'!$G$5:$G$154,"&lt;="&amp;AT$4+6,'Planning_zones'!$H$5:$H$154,"&gt;="&amp;AT$4),0))</f>
        <v/>
      </c>
      <c r="AU99" s="13">
        <f>IF(OR($A99="",AU$4=""),"",IFERROR(COUNTIFS('Planning_zones'!$B$5:$B$154,$A99,'Planning_zones'!$K$5:$K$154,"&lt;&gt;Annulé",'Planning_zones'!$G$5:$G$154,"&lt;="&amp;AU$4+6,'Planning_zones'!$H$5:$H$154,"&gt;="&amp;AU$4),0))</f>
        <v/>
      </c>
      <c r="AV99" s="13">
        <f>IF(OR($A99="",AV$4=""),"",IFERROR(COUNTIFS('Planning_zones'!$B$5:$B$154,$A99,'Planning_zones'!$K$5:$K$154,"&lt;&gt;Annulé",'Planning_zones'!$G$5:$G$154,"&lt;="&amp;AV$4+6,'Planning_zones'!$H$5:$H$154,"&gt;="&amp;AV$4),0))</f>
        <v/>
      </c>
      <c r="AW99" s="13">
        <f>IF(OR($A99="",AW$4=""),"",IFERROR(COUNTIFS('Planning_zones'!$B$5:$B$154,$A99,'Planning_zones'!$K$5:$K$154,"&lt;&gt;Annulé",'Planning_zones'!$G$5:$G$154,"&lt;="&amp;AW$4+6,'Planning_zones'!$H$5:$H$154,"&gt;="&amp;AW$4),0))</f>
        <v/>
      </c>
      <c r="AX99" s="13">
        <f>IF(OR($A99="",AX$4=""),"",IFERROR(COUNTIFS('Planning_zones'!$B$5:$B$154,$A99,'Planning_zones'!$K$5:$K$154,"&lt;&gt;Annulé",'Planning_zones'!$G$5:$G$154,"&lt;="&amp;AX$4+6,'Planning_zones'!$H$5:$H$154,"&gt;="&amp;AX$4),0))</f>
        <v/>
      </c>
      <c r="AY99" s="13">
        <f>IF(OR($A99="",AY$4=""),"",IFERROR(COUNTIFS('Planning_zones'!$B$5:$B$154,$A99,'Planning_zones'!$K$5:$K$154,"&lt;&gt;Annulé",'Planning_zones'!$G$5:$G$154,"&lt;="&amp;AY$4+6,'Planning_zones'!$H$5:$H$154,"&gt;="&amp;AY$4),0))</f>
        <v/>
      </c>
      <c r="AZ99" s="13">
        <f>IF(OR($A99="",AZ$4=""),"",IFERROR(COUNTIFS('Planning_zones'!$B$5:$B$154,$A99,'Planning_zones'!$K$5:$K$154,"&lt;&gt;Annulé",'Planning_zones'!$G$5:$G$154,"&lt;="&amp;AZ$4+6,'Planning_zones'!$H$5:$H$154,"&gt;="&amp;AZ$4),0))</f>
        <v/>
      </c>
      <c r="BA99" s="13">
        <f>IF(OR($A99="",BA$4=""),"",IFERROR(COUNTIFS('Planning_zones'!$B$5:$B$154,$A99,'Planning_zones'!$K$5:$K$154,"&lt;&gt;Annulé",'Planning_zones'!$G$5:$G$154,"&lt;="&amp;BA$4+6,'Planning_zones'!$H$5:$H$154,"&gt;="&amp;BA$4),0))</f>
        <v/>
      </c>
    </row>
    <row r="100" ht="21" customHeight="1">
      <c r="A100" s="28">
        <f>IFERROR(INDEX('Paramètres'!$A$8:$A$107,MATCH(SMALL('Paramètres'!$C$8:$C$107,96),'Paramètres'!$C$8:$C$107,0)),"")</f>
        <v/>
      </c>
      <c r="B100" s="13">
        <f>IF(OR($A100="",B$4=""),"",IFERROR(COUNTIFS('Planning_zones'!$B$5:$B$154,$A100,'Planning_zones'!$K$5:$K$154,"&lt;&gt;Annulé",'Planning_zones'!$G$5:$G$154,"&lt;="&amp;B$4+6,'Planning_zones'!$H$5:$H$154,"&gt;="&amp;B$4),0))</f>
        <v/>
      </c>
      <c r="C100" s="13">
        <f>IF(OR($A100="",C$4=""),"",IFERROR(COUNTIFS('Planning_zones'!$B$5:$B$154,$A100,'Planning_zones'!$K$5:$K$154,"&lt;&gt;Annulé",'Planning_zones'!$G$5:$G$154,"&lt;="&amp;C$4+6,'Planning_zones'!$H$5:$H$154,"&gt;="&amp;C$4),0))</f>
        <v/>
      </c>
      <c r="D100" s="13">
        <f>IF(OR($A100="",D$4=""),"",IFERROR(COUNTIFS('Planning_zones'!$B$5:$B$154,$A100,'Planning_zones'!$K$5:$K$154,"&lt;&gt;Annulé",'Planning_zones'!$G$5:$G$154,"&lt;="&amp;D$4+6,'Planning_zones'!$H$5:$H$154,"&gt;="&amp;D$4),0))</f>
        <v/>
      </c>
      <c r="E100" s="13">
        <f>IF(OR($A100="",E$4=""),"",IFERROR(COUNTIFS('Planning_zones'!$B$5:$B$154,$A100,'Planning_zones'!$K$5:$K$154,"&lt;&gt;Annulé",'Planning_zones'!$G$5:$G$154,"&lt;="&amp;E$4+6,'Planning_zones'!$H$5:$H$154,"&gt;="&amp;E$4),0))</f>
        <v/>
      </c>
      <c r="F100" s="13">
        <f>IF(OR($A100="",F$4=""),"",IFERROR(COUNTIFS('Planning_zones'!$B$5:$B$154,$A100,'Planning_zones'!$K$5:$K$154,"&lt;&gt;Annulé",'Planning_zones'!$G$5:$G$154,"&lt;="&amp;F$4+6,'Planning_zones'!$H$5:$H$154,"&gt;="&amp;F$4),0))</f>
        <v/>
      </c>
      <c r="G100" s="13">
        <f>IF(OR($A100="",G$4=""),"",IFERROR(COUNTIFS('Planning_zones'!$B$5:$B$154,$A100,'Planning_zones'!$K$5:$K$154,"&lt;&gt;Annulé",'Planning_zones'!$G$5:$G$154,"&lt;="&amp;G$4+6,'Planning_zones'!$H$5:$H$154,"&gt;="&amp;G$4),0))</f>
        <v/>
      </c>
      <c r="H100" s="13">
        <f>IF(OR($A100="",H$4=""),"",IFERROR(COUNTIFS('Planning_zones'!$B$5:$B$154,$A100,'Planning_zones'!$K$5:$K$154,"&lt;&gt;Annulé",'Planning_zones'!$G$5:$G$154,"&lt;="&amp;H$4+6,'Planning_zones'!$H$5:$H$154,"&gt;="&amp;H$4),0))</f>
        <v/>
      </c>
      <c r="I100" s="13">
        <f>IF(OR($A100="",I$4=""),"",IFERROR(COUNTIFS('Planning_zones'!$B$5:$B$154,$A100,'Planning_zones'!$K$5:$K$154,"&lt;&gt;Annulé",'Planning_zones'!$G$5:$G$154,"&lt;="&amp;I$4+6,'Planning_zones'!$H$5:$H$154,"&gt;="&amp;I$4),0))</f>
        <v/>
      </c>
      <c r="J100" s="13">
        <f>IF(OR($A100="",J$4=""),"",IFERROR(COUNTIFS('Planning_zones'!$B$5:$B$154,$A100,'Planning_zones'!$K$5:$K$154,"&lt;&gt;Annulé",'Planning_zones'!$G$5:$G$154,"&lt;="&amp;J$4+6,'Planning_zones'!$H$5:$H$154,"&gt;="&amp;J$4),0))</f>
        <v/>
      </c>
      <c r="K100" s="13">
        <f>IF(OR($A100="",K$4=""),"",IFERROR(COUNTIFS('Planning_zones'!$B$5:$B$154,$A100,'Planning_zones'!$K$5:$K$154,"&lt;&gt;Annulé",'Planning_zones'!$G$5:$G$154,"&lt;="&amp;K$4+6,'Planning_zones'!$H$5:$H$154,"&gt;="&amp;K$4),0))</f>
        <v/>
      </c>
      <c r="L100" s="13">
        <f>IF(OR($A100="",L$4=""),"",IFERROR(COUNTIFS('Planning_zones'!$B$5:$B$154,$A100,'Planning_zones'!$K$5:$K$154,"&lt;&gt;Annulé",'Planning_zones'!$G$5:$G$154,"&lt;="&amp;L$4+6,'Planning_zones'!$H$5:$H$154,"&gt;="&amp;L$4),0))</f>
        <v/>
      </c>
      <c r="M100" s="13">
        <f>IF(OR($A100="",M$4=""),"",IFERROR(COUNTIFS('Planning_zones'!$B$5:$B$154,$A100,'Planning_zones'!$K$5:$K$154,"&lt;&gt;Annulé",'Planning_zones'!$G$5:$G$154,"&lt;="&amp;M$4+6,'Planning_zones'!$H$5:$H$154,"&gt;="&amp;M$4),0))</f>
        <v/>
      </c>
      <c r="N100" s="13">
        <f>IF(OR($A100="",N$4=""),"",IFERROR(COUNTIFS('Planning_zones'!$B$5:$B$154,$A100,'Planning_zones'!$K$5:$K$154,"&lt;&gt;Annulé",'Planning_zones'!$G$5:$G$154,"&lt;="&amp;N$4+6,'Planning_zones'!$H$5:$H$154,"&gt;="&amp;N$4),0))</f>
        <v/>
      </c>
      <c r="O100" s="13">
        <f>IF(OR($A100="",O$4=""),"",IFERROR(COUNTIFS('Planning_zones'!$B$5:$B$154,$A100,'Planning_zones'!$K$5:$K$154,"&lt;&gt;Annulé",'Planning_zones'!$G$5:$G$154,"&lt;="&amp;O$4+6,'Planning_zones'!$H$5:$H$154,"&gt;="&amp;O$4),0))</f>
        <v/>
      </c>
      <c r="P100" s="13">
        <f>IF(OR($A100="",P$4=""),"",IFERROR(COUNTIFS('Planning_zones'!$B$5:$B$154,$A100,'Planning_zones'!$K$5:$K$154,"&lt;&gt;Annulé",'Planning_zones'!$G$5:$G$154,"&lt;="&amp;P$4+6,'Planning_zones'!$H$5:$H$154,"&gt;="&amp;P$4),0))</f>
        <v/>
      </c>
      <c r="Q100" s="13">
        <f>IF(OR($A100="",Q$4=""),"",IFERROR(COUNTIFS('Planning_zones'!$B$5:$B$154,$A100,'Planning_zones'!$K$5:$K$154,"&lt;&gt;Annulé",'Planning_zones'!$G$5:$G$154,"&lt;="&amp;Q$4+6,'Planning_zones'!$H$5:$H$154,"&gt;="&amp;Q$4),0))</f>
        <v/>
      </c>
      <c r="R100" s="13">
        <f>IF(OR($A100="",R$4=""),"",IFERROR(COUNTIFS('Planning_zones'!$B$5:$B$154,$A100,'Planning_zones'!$K$5:$K$154,"&lt;&gt;Annulé",'Planning_zones'!$G$5:$G$154,"&lt;="&amp;R$4+6,'Planning_zones'!$H$5:$H$154,"&gt;="&amp;R$4),0))</f>
        <v/>
      </c>
      <c r="S100" s="13">
        <f>IF(OR($A100="",S$4=""),"",IFERROR(COUNTIFS('Planning_zones'!$B$5:$B$154,$A100,'Planning_zones'!$K$5:$K$154,"&lt;&gt;Annulé",'Planning_zones'!$G$5:$G$154,"&lt;="&amp;S$4+6,'Planning_zones'!$H$5:$H$154,"&gt;="&amp;S$4),0))</f>
        <v/>
      </c>
      <c r="T100" s="13">
        <f>IF(OR($A100="",T$4=""),"",IFERROR(COUNTIFS('Planning_zones'!$B$5:$B$154,$A100,'Planning_zones'!$K$5:$K$154,"&lt;&gt;Annulé",'Planning_zones'!$G$5:$G$154,"&lt;="&amp;T$4+6,'Planning_zones'!$H$5:$H$154,"&gt;="&amp;T$4),0))</f>
        <v/>
      </c>
      <c r="U100" s="13">
        <f>IF(OR($A100="",U$4=""),"",IFERROR(COUNTIFS('Planning_zones'!$B$5:$B$154,$A100,'Planning_zones'!$K$5:$K$154,"&lt;&gt;Annulé",'Planning_zones'!$G$5:$G$154,"&lt;="&amp;U$4+6,'Planning_zones'!$H$5:$H$154,"&gt;="&amp;U$4),0))</f>
        <v/>
      </c>
      <c r="V100" s="13">
        <f>IF(OR($A100="",V$4=""),"",IFERROR(COUNTIFS('Planning_zones'!$B$5:$B$154,$A100,'Planning_zones'!$K$5:$K$154,"&lt;&gt;Annulé",'Planning_zones'!$G$5:$G$154,"&lt;="&amp;V$4+6,'Planning_zones'!$H$5:$H$154,"&gt;="&amp;V$4),0))</f>
        <v/>
      </c>
      <c r="W100" s="13">
        <f>IF(OR($A100="",W$4=""),"",IFERROR(COUNTIFS('Planning_zones'!$B$5:$B$154,$A100,'Planning_zones'!$K$5:$K$154,"&lt;&gt;Annulé",'Planning_zones'!$G$5:$G$154,"&lt;="&amp;W$4+6,'Planning_zones'!$H$5:$H$154,"&gt;="&amp;W$4),0))</f>
        <v/>
      </c>
      <c r="X100" s="13">
        <f>IF(OR($A100="",X$4=""),"",IFERROR(COUNTIFS('Planning_zones'!$B$5:$B$154,$A100,'Planning_zones'!$K$5:$K$154,"&lt;&gt;Annulé",'Planning_zones'!$G$5:$G$154,"&lt;="&amp;X$4+6,'Planning_zones'!$H$5:$H$154,"&gt;="&amp;X$4),0))</f>
        <v/>
      </c>
      <c r="Y100" s="13">
        <f>IF(OR($A100="",Y$4=""),"",IFERROR(COUNTIFS('Planning_zones'!$B$5:$B$154,$A100,'Planning_zones'!$K$5:$K$154,"&lt;&gt;Annulé",'Planning_zones'!$G$5:$G$154,"&lt;="&amp;Y$4+6,'Planning_zones'!$H$5:$H$154,"&gt;="&amp;Y$4),0))</f>
        <v/>
      </c>
      <c r="Z100" s="13">
        <f>IF(OR($A100="",Z$4=""),"",IFERROR(COUNTIFS('Planning_zones'!$B$5:$B$154,$A100,'Planning_zones'!$K$5:$K$154,"&lt;&gt;Annulé",'Planning_zones'!$G$5:$G$154,"&lt;="&amp;Z$4+6,'Planning_zones'!$H$5:$H$154,"&gt;="&amp;Z$4),0))</f>
        <v/>
      </c>
      <c r="AA100" s="13">
        <f>IF(OR($A100="",AA$4=""),"",IFERROR(COUNTIFS('Planning_zones'!$B$5:$B$154,$A100,'Planning_zones'!$K$5:$K$154,"&lt;&gt;Annulé",'Planning_zones'!$G$5:$G$154,"&lt;="&amp;AA$4+6,'Planning_zones'!$H$5:$H$154,"&gt;="&amp;AA$4),0))</f>
        <v/>
      </c>
      <c r="AB100" s="13">
        <f>IF(OR($A100="",AB$4=""),"",IFERROR(COUNTIFS('Planning_zones'!$B$5:$B$154,$A100,'Planning_zones'!$K$5:$K$154,"&lt;&gt;Annulé",'Planning_zones'!$G$5:$G$154,"&lt;="&amp;AB$4+6,'Planning_zones'!$H$5:$H$154,"&gt;="&amp;AB$4),0))</f>
        <v/>
      </c>
      <c r="AC100" s="13">
        <f>IF(OR($A100="",AC$4=""),"",IFERROR(COUNTIFS('Planning_zones'!$B$5:$B$154,$A100,'Planning_zones'!$K$5:$K$154,"&lt;&gt;Annulé",'Planning_zones'!$G$5:$G$154,"&lt;="&amp;AC$4+6,'Planning_zones'!$H$5:$H$154,"&gt;="&amp;AC$4),0))</f>
        <v/>
      </c>
      <c r="AD100" s="13">
        <f>IF(OR($A100="",AD$4=""),"",IFERROR(COUNTIFS('Planning_zones'!$B$5:$B$154,$A100,'Planning_zones'!$K$5:$K$154,"&lt;&gt;Annulé",'Planning_zones'!$G$5:$G$154,"&lt;="&amp;AD$4+6,'Planning_zones'!$H$5:$H$154,"&gt;="&amp;AD$4),0))</f>
        <v/>
      </c>
      <c r="AE100" s="13">
        <f>IF(OR($A100="",AE$4=""),"",IFERROR(COUNTIFS('Planning_zones'!$B$5:$B$154,$A100,'Planning_zones'!$K$5:$K$154,"&lt;&gt;Annulé",'Planning_zones'!$G$5:$G$154,"&lt;="&amp;AE$4+6,'Planning_zones'!$H$5:$H$154,"&gt;="&amp;AE$4),0))</f>
        <v/>
      </c>
      <c r="AF100" s="13">
        <f>IF(OR($A100="",AF$4=""),"",IFERROR(COUNTIFS('Planning_zones'!$B$5:$B$154,$A100,'Planning_zones'!$K$5:$K$154,"&lt;&gt;Annulé",'Planning_zones'!$G$5:$G$154,"&lt;="&amp;AF$4+6,'Planning_zones'!$H$5:$H$154,"&gt;="&amp;AF$4),0))</f>
        <v/>
      </c>
      <c r="AG100" s="13">
        <f>IF(OR($A100="",AG$4=""),"",IFERROR(COUNTIFS('Planning_zones'!$B$5:$B$154,$A100,'Planning_zones'!$K$5:$K$154,"&lt;&gt;Annulé",'Planning_zones'!$G$5:$G$154,"&lt;="&amp;AG$4+6,'Planning_zones'!$H$5:$H$154,"&gt;="&amp;AG$4),0))</f>
        <v/>
      </c>
      <c r="AH100" s="13">
        <f>IF(OR($A100="",AH$4=""),"",IFERROR(COUNTIFS('Planning_zones'!$B$5:$B$154,$A100,'Planning_zones'!$K$5:$K$154,"&lt;&gt;Annulé",'Planning_zones'!$G$5:$G$154,"&lt;="&amp;AH$4+6,'Planning_zones'!$H$5:$H$154,"&gt;="&amp;AH$4),0))</f>
        <v/>
      </c>
      <c r="AI100" s="13">
        <f>IF(OR($A100="",AI$4=""),"",IFERROR(COUNTIFS('Planning_zones'!$B$5:$B$154,$A100,'Planning_zones'!$K$5:$K$154,"&lt;&gt;Annulé",'Planning_zones'!$G$5:$G$154,"&lt;="&amp;AI$4+6,'Planning_zones'!$H$5:$H$154,"&gt;="&amp;AI$4),0))</f>
        <v/>
      </c>
      <c r="AJ100" s="13">
        <f>IF(OR($A100="",AJ$4=""),"",IFERROR(COUNTIFS('Planning_zones'!$B$5:$B$154,$A100,'Planning_zones'!$K$5:$K$154,"&lt;&gt;Annulé",'Planning_zones'!$G$5:$G$154,"&lt;="&amp;AJ$4+6,'Planning_zones'!$H$5:$H$154,"&gt;="&amp;AJ$4),0))</f>
        <v/>
      </c>
      <c r="AK100" s="13">
        <f>IF(OR($A100="",AK$4=""),"",IFERROR(COUNTIFS('Planning_zones'!$B$5:$B$154,$A100,'Planning_zones'!$K$5:$K$154,"&lt;&gt;Annulé",'Planning_zones'!$G$5:$G$154,"&lt;="&amp;AK$4+6,'Planning_zones'!$H$5:$H$154,"&gt;="&amp;AK$4),0))</f>
        <v/>
      </c>
      <c r="AL100" s="13">
        <f>IF(OR($A100="",AL$4=""),"",IFERROR(COUNTIFS('Planning_zones'!$B$5:$B$154,$A100,'Planning_zones'!$K$5:$K$154,"&lt;&gt;Annulé",'Planning_zones'!$G$5:$G$154,"&lt;="&amp;AL$4+6,'Planning_zones'!$H$5:$H$154,"&gt;="&amp;AL$4),0))</f>
        <v/>
      </c>
      <c r="AM100" s="13">
        <f>IF(OR($A100="",AM$4=""),"",IFERROR(COUNTIFS('Planning_zones'!$B$5:$B$154,$A100,'Planning_zones'!$K$5:$K$154,"&lt;&gt;Annulé",'Planning_zones'!$G$5:$G$154,"&lt;="&amp;AM$4+6,'Planning_zones'!$H$5:$H$154,"&gt;="&amp;AM$4),0))</f>
        <v/>
      </c>
      <c r="AN100" s="13">
        <f>IF(OR($A100="",AN$4=""),"",IFERROR(COUNTIFS('Planning_zones'!$B$5:$B$154,$A100,'Planning_zones'!$K$5:$K$154,"&lt;&gt;Annulé",'Planning_zones'!$G$5:$G$154,"&lt;="&amp;AN$4+6,'Planning_zones'!$H$5:$H$154,"&gt;="&amp;AN$4),0))</f>
        <v/>
      </c>
      <c r="AO100" s="13">
        <f>IF(OR($A100="",AO$4=""),"",IFERROR(COUNTIFS('Planning_zones'!$B$5:$B$154,$A100,'Planning_zones'!$K$5:$K$154,"&lt;&gt;Annulé",'Planning_zones'!$G$5:$G$154,"&lt;="&amp;AO$4+6,'Planning_zones'!$H$5:$H$154,"&gt;="&amp;AO$4),0))</f>
        <v/>
      </c>
      <c r="AP100" s="13">
        <f>IF(OR($A100="",AP$4=""),"",IFERROR(COUNTIFS('Planning_zones'!$B$5:$B$154,$A100,'Planning_zones'!$K$5:$K$154,"&lt;&gt;Annulé",'Planning_zones'!$G$5:$G$154,"&lt;="&amp;AP$4+6,'Planning_zones'!$H$5:$H$154,"&gt;="&amp;AP$4),0))</f>
        <v/>
      </c>
      <c r="AQ100" s="13">
        <f>IF(OR($A100="",AQ$4=""),"",IFERROR(COUNTIFS('Planning_zones'!$B$5:$B$154,$A100,'Planning_zones'!$K$5:$K$154,"&lt;&gt;Annulé",'Planning_zones'!$G$5:$G$154,"&lt;="&amp;AQ$4+6,'Planning_zones'!$H$5:$H$154,"&gt;="&amp;AQ$4),0))</f>
        <v/>
      </c>
      <c r="AR100" s="13">
        <f>IF(OR($A100="",AR$4=""),"",IFERROR(COUNTIFS('Planning_zones'!$B$5:$B$154,$A100,'Planning_zones'!$K$5:$K$154,"&lt;&gt;Annulé",'Planning_zones'!$G$5:$G$154,"&lt;="&amp;AR$4+6,'Planning_zones'!$H$5:$H$154,"&gt;="&amp;AR$4),0))</f>
        <v/>
      </c>
      <c r="AS100" s="13">
        <f>IF(OR($A100="",AS$4=""),"",IFERROR(COUNTIFS('Planning_zones'!$B$5:$B$154,$A100,'Planning_zones'!$K$5:$K$154,"&lt;&gt;Annulé",'Planning_zones'!$G$5:$G$154,"&lt;="&amp;AS$4+6,'Planning_zones'!$H$5:$H$154,"&gt;="&amp;AS$4),0))</f>
        <v/>
      </c>
      <c r="AT100" s="13">
        <f>IF(OR($A100="",AT$4=""),"",IFERROR(COUNTIFS('Planning_zones'!$B$5:$B$154,$A100,'Planning_zones'!$K$5:$K$154,"&lt;&gt;Annulé",'Planning_zones'!$G$5:$G$154,"&lt;="&amp;AT$4+6,'Planning_zones'!$H$5:$H$154,"&gt;="&amp;AT$4),0))</f>
        <v/>
      </c>
      <c r="AU100" s="13">
        <f>IF(OR($A100="",AU$4=""),"",IFERROR(COUNTIFS('Planning_zones'!$B$5:$B$154,$A100,'Planning_zones'!$K$5:$K$154,"&lt;&gt;Annulé",'Planning_zones'!$G$5:$G$154,"&lt;="&amp;AU$4+6,'Planning_zones'!$H$5:$H$154,"&gt;="&amp;AU$4),0))</f>
        <v/>
      </c>
      <c r="AV100" s="13">
        <f>IF(OR($A100="",AV$4=""),"",IFERROR(COUNTIFS('Planning_zones'!$B$5:$B$154,$A100,'Planning_zones'!$K$5:$K$154,"&lt;&gt;Annulé",'Planning_zones'!$G$5:$G$154,"&lt;="&amp;AV$4+6,'Planning_zones'!$H$5:$H$154,"&gt;="&amp;AV$4),0))</f>
        <v/>
      </c>
      <c r="AW100" s="13">
        <f>IF(OR($A100="",AW$4=""),"",IFERROR(COUNTIFS('Planning_zones'!$B$5:$B$154,$A100,'Planning_zones'!$K$5:$K$154,"&lt;&gt;Annulé",'Planning_zones'!$G$5:$G$154,"&lt;="&amp;AW$4+6,'Planning_zones'!$H$5:$H$154,"&gt;="&amp;AW$4),0))</f>
        <v/>
      </c>
      <c r="AX100" s="13">
        <f>IF(OR($A100="",AX$4=""),"",IFERROR(COUNTIFS('Planning_zones'!$B$5:$B$154,$A100,'Planning_zones'!$K$5:$K$154,"&lt;&gt;Annulé",'Planning_zones'!$G$5:$G$154,"&lt;="&amp;AX$4+6,'Planning_zones'!$H$5:$H$154,"&gt;="&amp;AX$4),0))</f>
        <v/>
      </c>
      <c r="AY100" s="13">
        <f>IF(OR($A100="",AY$4=""),"",IFERROR(COUNTIFS('Planning_zones'!$B$5:$B$154,$A100,'Planning_zones'!$K$5:$K$154,"&lt;&gt;Annulé",'Planning_zones'!$G$5:$G$154,"&lt;="&amp;AY$4+6,'Planning_zones'!$H$5:$H$154,"&gt;="&amp;AY$4),0))</f>
        <v/>
      </c>
      <c r="AZ100" s="13">
        <f>IF(OR($A100="",AZ$4=""),"",IFERROR(COUNTIFS('Planning_zones'!$B$5:$B$154,$A100,'Planning_zones'!$K$5:$K$154,"&lt;&gt;Annulé",'Planning_zones'!$G$5:$G$154,"&lt;="&amp;AZ$4+6,'Planning_zones'!$H$5:$H$154,"&gt;="&amp;AZ$4),0))</f>
        <v/>
      </c>
      <c r="BA100" s="13">
        <f>IF(OR($A100="",BA$4=""),"",IFERROR(COUNTIFS('Planning_zones'!$B$5:$B$154,$A100,'Planning_zones'!$K$5:$K$154,"&lt;&gt;Annulé",'Planning_zones'!$G$5:$G$154,"&lt;="&amp;BA$4+6,'Planning_zones'!$H$5:$H$154,"&gt;="&amp;BA$4),0))</f>
        <v/>
      </c>
    </row>
    <row r="101" ht="21" customHeight="1">
      <c r="A101" s="27">
        <f>IFERROR(INDEX('Paramètres'!$A$8:$A$107,MATCH(SMALL('Paramètres'!$C$8:$C$107,97),'Paramètres'!$C$8:$C$107,0)),"")</f>
        <v/>
      </c>
      <c r="B101" s="13">
        <f>IF(OR($A101="",B$4=""),"",IFERROR(COUNTIFS('Planning_zones'!$B$5:$B$154,$A101,'Planning_zones'!$K$5:$K$154,"&lt;&gt;Annulé",'Planning_zones'!$G$5:$G$154,"&lt;="&amp;B$4+6,'Planning_zones'!$H$5:$H$154,"&gt;="&amp;B$4),0))</f>
        <v/>
      </c>
      <c r="C101" s="13">
        <f>IF(OR($A101="",C$4=""),"",IFERROR(COUNTIFS('Planning_zones'!$B$5:$B$154,$A101,'Planning_zones'!$K$5:$K$154,"&lt;&gt;Annulé",'Planning_zones'!$G$5:$G$154,"&lt;="&amp;C$4+6,'Planning_zones'!$H$5:$H$154,"&gt;="&amp;C$4),0))</f>
        <v/>
      </c>
      <c r="D101" s="13">
        <f>IF(OR($A101="",D$4=""),"",IFERROR(COUNTIFS('Planning_zones'!$B$5:$B$154,$A101,'Planning_zones'!$K$5:$K$154,"&lt;&gt;Annulé",'Planning_zones'!$G$5:$G$154,"&lt;="&amp;D$4+6,'Planning_zones'!$H$5:$H$154,"&gt;="&amp;D$4),0))</f>
        <v/>
      </c>
      <c r="E101" s="13">
        <f>IF(OR($A101="",E$4=""),"",IFERROR(COUNTIFS('Planning_zones'!$B$5:$B$154,$A101,'Planning_zones'!$K$5:$K$154,"&lt;&gt;Annulé",'Planning_zones'!$G$5:$G$154,"&lt;="&amp;E$4+6,'Planning_zones'!$H$5:$H$154,"&gt;="&amp;E$4),0))</f>
        <v/>
      </c>
      <c r="F101" s="13">
        <f>IF(OR($A101="",F$4=""),"",IFERROR(COUNTIFS('Planning_zones'!$B$5:$B$154,$A101,'Planning_zones'!$K$5:$K$154,"&lt;&gt;Annulé",'Planning_zones'!$G$5:$G$154,"&lt;="&amp;F$4+6,'Planning_zones'!$H$5:$H$154,"&gt;="&amp;F$4),0))</f>
        <v/>
      </c>
      <c r="G101" s="13">
        <f>IF(OR($A101="",G$4=""),"",IFERROR(COUNTIFS('Planning_zones'!$B$5:$B$154,$A101,'Planning_zones'!$K$5:$K$154,"&lt;&gt;Annulé",'Planning_zones'!$G$5:$G$154,"&lt;="&amp;G$4+6,'Planning_zones'!$H$5:$H$154,"&gt;="&amp;G$4),0))</f>
        <v/>
      </c>
      <c r="H101" s="13">
        <f>IF(OR($A101="",H$4=""),"",IFERROR(COUNTIFS('Planning_zones'!$B$5:$B$154,$A101,'Planning_zones'!$K$5:$K$154,"&lt;&gt;Annulé",'Planning_zones'!$G$5:$G$154,"&lt;="&amp;H$4+6,'Planning_zones'!$H$5:$H$154,"&gt;="&amp;H$4),0))</f>
        <v/>
      </c>
      <c r="I101" s="13">
        <f>IF(OR($A101="",I$4=""),"",IFERROR(COUNTIFS('Planning_zones'!$B$5:$B$154,$A101,'Planning_zones'!$K$5:$K$154,"&lt;&gt;Annulé",'Planning_zones'!$G$5:$G$154,"&lt;="&amp;I$4+6,'Planning_zones'!$H$5:$H$154,"&gt;="&amp;I$4),0))</f>
        <v/>
      </c>
      <c r="J101" s="13">
        <f>IF(OR($A101="",J$4=""),"",IFERROR(COUNTIFS('Planning_zones'!$B$5:$B$154,$A101,'Planning_zones'!$K$5:$K$154,"&lt;&gt;Annulé",'Planning_zones'!$G$5:$G$154,"&lt;="&amp;J$4+6,'Planning_zones'!$H$5:$H$154,"&gt;="&amp;J$4),0))</f>
        <v/>
      </c>
      <c r="K101" s="13">
        <f>IF(OR($A101="",K$4=""),"",IFERROR(COUNTIFS('Planning_zones'!$B$5:$B$154,$A101,'Planning_zones'!$K$5:$K$154,"&lt;&gt;Annulé",'Planning_zones'!$G$5:$G$154,"&lt;="&amp;K$4+6,'Planning_zones'!$H$5:$H$154,"&gt;="&amp;K$4),0))</f>
        <v/>
      </c>
      <c r="L101" s="13">
        <f>IF(OR($A101="",L$4=""),"",IFERROR(COUNTIFS('Planning_zones'!$B$5:$B$154,$A101,'Planning_zones'!$K$5:$K$154,"&lt;&gt;Annulé",'Planning_zones'!$G$5:$G$154,"&lt;="&amp;L$4+6,'Planning_zones'!$H$5:$H$154,"&gt;="&amp;L$4),0))</f>
        <v/>
      </c>
      <c r="M101" s="13">
        <f>IF(OR($A101="",M$4=""),"",IFERROR(COUNTIFS('Planning_zones'!$B$5:$B$154,$A101,'Planning_zones'!$K$5:$K$154,"&lt;&gt;Annulé",'Planning_zones'!$G$5:$G$154,"&lt;="&amp;M$4+6,'Planning_zones'!$H$5:$H$154,"&gt;="&amp;M$4),0))</f>
        <v/>
      </c>
      <c r="N101" s="13">
        <f>IF(OR($A101="",N$4=""),"",IFERROR(COUNTIFS('Planning_zones'!$B$5:$B$154,$A101,'Planning_zones'!$K$5:$K$154,"&lt;&gt;Annulé",'Planning_zones'!$G$5:$G$154,"&lt;="&amp;N$4+6,'Planning_zones'!$H$5:$H$154,"&gt;="&amp;N$4),0))</f>
        <v/>
      </c>
      <c r="O101" s="13">
        <f>IF(OR($A101="",O$4=""),"",IFERROR(COUNTIFS('Planning_zones'!$B$5:$B$154,$A101,'Planning_zones'!$K$5:$K$154,"&lt;&gt;Annulé",'Planning_zones'!$G$5:$G$154,"&lt;="&amp;O$4+6,'Planning_zones'!$H$5:$H$154,"&gt;="&amp;O$4),0))</f>
        <v/>
      </c>
      <c r="P101" s="13">
        <f>IF(OR($A101="",P$4=""),"",IFERROR(COUNTIFS('Planning_zones'!$B$5:$B$154,$A101,'Planning_zones'!$K$5:$K$154,"&lt;&gt;Annulé",'Planning_zones'!$G$5:$G$154,"&lt;="&amp;P$4+6,'Planning_zones'!$H$5:$H$154,"&gt;="&amp;P$4),0))</f>
        <v/>
      </c>
      <c r="Q101" s="13">
        <f>IF(OR($A101="",Q$4=""),"",IFERROR(COUNTIFS('Planning_zones'!$B$5:$B$154,$A101,'Planning_zones'!$K$5:$K$154,"&lt;&gt;Annulé",'Planning_zones'!$G$5:$G$154,"&lt;="&amp;Q$4+6,'Planning_zones'!$H$5:$H$154,"&gt;="&amp;Q$4),0))</f>
        <v/>
      </c>
      <c r="R101" s="13">
        <f>IF(OR($A101="",R$4=""),"",IFERROR(COUNTIFS('Planning_zones'!$B$5:$B$154,$A101,'Planning_zones'!$K$5:$K$154,"&lt;&gt;Annulé",'Planning_zones'!$G$5:$G$154,"&lt;="&amp;R$4+6,'Planning_zones'!$H$5:$H$154,"&gt;="&amp;R$4),0))</f>
        <v/>
      </c>
      <c r="S101" s="13">
        <f>IF(OR($A101="",S$4=""),"",IFERROR(COUNTIFS('Planning_zones'!$B$5:$B$154,$A101,'Planning_zones'!$K$5:$K$154,"&lt;&gt;Annulé",'Planning_zones'!$G$5:$G$154,"&lt;="&amp;S$4+6,'Planning_zones'!$H$5:$H$154,"&gt;="&amp;S$4),0))</f>
        <v/>
      </c>
      <c r="T101" s="13">
        <f>IF(OR($A101="",T$4=""),"",IFERROR(COUNTIFS('Planning_zones'!$B$5:$B$154,$A101,'Planning_zones'!$K$5:$K$154,"&lt;&gt;Annulé",'Planning_zones'!$G$5:$G$154,"&lt;="&amp;T$4+6,'Planning_zones'!$H$5:$H$154,"&gt;="&amp;T$4),0))</f>
        <v/>
      </c>
      <c r="U101" s="13">
        <f>IF(OR($A101="",U$4=""),"",IFERROR(COUNTIFS('Planning_zones'!$B$5:$B$154,$A101,'Planning_zones'!$K$5:$K$154,"&lt;&gt;Annulé",'Planning_zones'!$G$5:$G$154,"&lt;="&amp;U$4+6,'Planning_zones'!$H$5:$H$154,"&gt;="&amp;U$4),0))</f>
        <v/>
      </c>
      <c r="V101" s="13">
        <f>IF(OR($A101="",V$4=""),"",IFERROR(COUNTIFS('Planning_zones'!$B$5:$B$154,$A101,'Planning_zones'!$K$5:$K$154,"&lt;&gt;Annulé",'Planning_zones'!$G$5:$G$154,"&lt;="&amp;V$4+6,'Planning_zones'!$H$5:$H$154,"&gt;="&amp;V$4),0))</f>
        <v/>
      </c>
      <c r="W101" s="13">
        <f>IF(OR($A101="",W$4=""),"",IFERROR(COUNTIFS('Planning_zones'!$B$5:$B$154,$A101,'Planning_zones'!$K$5:$K$154,"&lt;&gt;Annulé",'Planning_zones'!$G$5:$G$154,"&lt;="&amp;W$4+6,'Planning_zones'!$H$5:$H$154,"&gt;="&amp;W$4),0))</f>
        <v/>
      </c>
      <c r="X101" s="13">
        <f>IF(OR($A101="",X$4=""),"",IFERROR(COUNTIFS('Planning_zones'!$B$5:$B$154,$A101,'Planning_zones'!$K$5:$K$154,"&lt;&gt;Annulé",'Planning_zones'!$G$5:$G$154,"&lt;="&amp;X$4+6,'Planning_zones'!$H$5:$H$154,"&gt;="&amp;X$4),0))</f>
        <v/>
      </c>
      <c r="Y101" s="13">
        <f>IF(OR($A101="",Y$4=""),"",IFERROR(COUNTIFS('Planning_zones'!$B$5:$B$154,$A101,'Planning_zones'!$K$5:$K$154,"&lt;&gt;Annulé",'Planning_zones'!$G$5:$G$154,"&lt;="&amp;Y$4+6,'Planning_zones'!$H$5:$H$154,"&gt;="&amp;Y$4),0))</f>
        <v/>
      </c>
      <c r="Z101" s="13">
        <f>IF(OR($A101="",Z$4=""),"",IFERROR(COUNTIFS('Planning_zones'!$B$5:$B$154,$A101,'Planning_zones'!$K$5:$K$154,"&lt;&gt;Annulé",'Planning_zones'!$G$5:$G$154,"&lt;="&amp;Z$4+6,'Planning_zones'!$H$5:$H$154,"&gt;="&amp;Z$4),0))</f>
        <v/>
      </c>
      <c r="AA101" s="13">
        <f>IF(OR($A101="",AA$4=""),"",IFERROR(COUNTIFS('Planning_zones'!$B$5:$B$154,$A101,'Planning_zones'!$K$5:$K$154,"&lt;&gt;Annulé",'Planning_zones'!$G$5:$G$154,"&lt;="&amp;AA$4+6,'Planning_zones'!$H$5:$H$154,"&gt;="&amp;AA$4),0))</f>
        <v/>
      </c>
      <c r="AB101" s="13">
        <f>IF(OR($A101="",AB$4=""),"",IFERROR(COUNTIFS('Planning_zones'!$B$5:$B$154,$A101,'Planning_zones'!$K$5:$K$154,"&lt;&gt;Annulé",'Planning_zones'!$G$5:$G$154,"&lt;="&amp;AB$4+6,'Planning_zones'!$H$5:$H$154,"&gt;="&amp;AB$4),0))</f>
        <v/>
      </c>
      <c r="AC101" s="13">
        <f>IF(OR($A101="",AC$4=""),"",IFERROR(COUNTIFS('Planning_zones'!$B$5:$B$154,$A101,'Planning_zones'!$K$5:$K$154,"&lt;&gt;Annulé",'Planning_zones'!$G$5:$G$154,"&lt;="&amp;AC$4+6,'Planning_zones'!$H$5:$H$154,"&gt;="&amp;AC$4),0))</f>
        <v/>
      </c>
      <c r="AD101" s="13">
        <f>IF(OR($A101="",AD$4=""),"",IFERROR(COUNTIFS('Planning_zones'!$B$5:$B$154,$A101,'Planning_zones'!$K$5:$K$154,"&lt;&gt;Annulé",'Planning_zones'!$G$5:$G$154,"&lt;="&amp;AD$4+6,'Planning_zones'!$H$5:$H$154,"&gt;="&amp;AD$4),0))</f>
        <v/>
      </c>
      <c r="AE101" s="13">
        <f>IF(OR($A101="",AE$4=""),"",IFERROR(COUNTIFS('Planning_zones'!$B$5:$B$154,$A101,'Planning_zones'!$K$5:$K$154,"&lt;&gt;Annulé",'Planning_zones'!$G$5:$G$154,"&lt;="&amp;AE$4+6,'Planning_zones'!$H$5:$H$154,"&gt;="&amp;AE$4),0))</f>
        <v/>
      </c>
      <c r="AF101" s="13">
        <f>IF(OR($A101="",AF$4=""),"",IFERROR(COUNTIFS('Planning_zones'!$B$5:$B$154,$A101,'Planning_zones'!$K$5:$K$154,"&lt;&gt;Annulé",'Planning_zones'!$G$5:$G$154,"&lt;="&amp;AF$4+6,'Planning_zones'!$H$5:$H$154,"&gt;="&amp;AF$4),0))</f>
        <v/>
      </c>
      <c r="AG101" s="13">
        <f>IF(OR($A101="",AG$4=""),"",IFERROR(COUNTIFS('Planning_zones'!$B$5:$B$154,$A101,'Planning_zones'!$K$5:$K$154,"&lt;&gt;Annulé",'Planning_zones'!$G$5:$G$154,"&lt;="&amp;AG$4+6,'Planning_zones'!$H$5:$H$154,"&gt;="&amp;AG$4),0))</f>
        <v/>
      </c>
      <c r="AH101" s="13">
        <f>IF(OR($A101="",AH$4=""),"",IFERROR(COUNTIFS('Planning_zones'!$B$5:$B$154,$A101,'Planning_zones'!$K$5:$K$154,"&lt;&gt;Annulé",'Planning_zones'!$G$5:$G$154,"&lt;="&amp;AH$4+6,'Planning_zones'!$H$5:$H$154,"&gt;="&amp;AH$4),0))</f>
        <v/>
      </c>
      <c r="AI101" s="13">
        <f>IF(OR($A101="",AI$4=""),"",IFERROR(COUNTIFS('Planning_zones'!$B$5:$B$154,$A101,'Planning_zones'!$K$5:$K$154,"&lt;&gt;Annulé",'Planning_zones'!$G$5:$G$154,"&lt;="&amp;AI$4+6,'Planning_zones'!$H$5:$H$154,"&gt;="&amp;AI$4),0))</f>
        <v/>
      </c>
      <c r="AJ101" s="13">
        <f>IF(OR($A101="",AJ$4=""),"",IFERROR(COUNTIFS('Planning_zones'!$B$5:$B$154,$A101,'Planning_zones'!$K$5:$K$154,"&lt;&gt;Annulé",'Planning_zones'!$G$5:$G$154,"&lt;="&amp;AJ$4+6,'Planning_zones'!$H$5:$H$154,"&gt;="&amp;AJ$4),0))</f>
        <v/>
      </c>
      <c r="AK101" s="13">
        <f>IF(OR($A101="",AK$4=""),"",IFERROR(COUNTIFS('Planning_zones'!$B$5:$B$154,$A101,'Planning_zones'!$K$5:$K$154,"&lt;&gt;Annulé",'Planning_zones'!$G$5:$G$154,"&lt;="&amp;AK$4+6,'Planning_zones'!$H$5:$H$154,"&gt;="&amp;AK$4),0))</f>
        <v/>
      </c>
      <c r="AL101" s="13">
        <f>IF(OR($A101="",AL$4=""),"",IFERROR(COUNTIFS('Planning_zones'!$B$5:$B$154,$A101,'Planning_zones'!$K$5:$K$154,"&lt;&gt;Annulé",'Planning_zones'!$G$5:$G$154,"&lt;="&amp;AL$4+6,'Planning_zones'!$H$5:$H$154,"&gt;="&amp;AL$4),0))</f>
        <v/>
      </c>
      <c r="AM101" s="13">
        <f>IF(OR($A101="",AM$4=""),"",IFERROR(COUNTIFS('Planning_zones'!$B$5:$B$154,$A101,'Planning_zones'!$K$5:$K$154,"&lt;&gt;Annulé",'Planning_zones'!$G$5:$G$154,"&lt;="&amp;AM$4+6,'Planning_zones'!$H$5:$H$154,"&gt;="&amp;AM$4),0))</f>
        <v/>
      </c>
      <c r="AN101" s="13">
        <f>IF(OR($A101="",AN$4=""),"",IFERROR(COUNTIFS('Planning_zones'!$B$5:$B$154,$A101,'Planning_zones'!$K$5:$K$154,"&lt;&gt;Annulé",'Planning_zones'!$G$5:$G$154,"&lt;="&amp;AN$4+6,'Planning_zones'!$H$5:$H$154,"&gt;="&amp;AN$4),0))</f>
        <v/>
      </c>
      <c r="AO101" s="13">
        <f>IF(OR($A101="",AO$4=""),"",IFERROR(COUNTIFS('Planning_zones'!$B$5:$B$154,$A101,'Planning_zones'!$K$5:$K$154,"&lt;&gt;Annulé",'Planning_zones'!$G$5:$G$154,"&lt;="&amp;AO$4+6,'Planning_zones'!$H$5:$H$154,"&gt;="&amp;AO$4),0))</f>
        <v/>
      </c>
      <c r="AP101" s="13">
        <f>IF(OR($A101="",AP$4=""),"",IFERROR(COUNTIFS('Planning_zones'!$B$5:$B$154,$A101,'Planning_zones'!$K$5:$K$154,"&lt;&gt;Annulé",'Planning_zones'!$G$5:$G$154,"&lt;="&amp;AP$4+6,'Planning_zones'!$H$5:$H$154,"&gt;="&amp;AP$4),0))</f>
        <v/>
      </c>
      <c r="AQ101" s="13">
        <f>IF(OR($A101="",AQ$4=""),"",IFERROR(COUNTIFS('Planning_zones'!$B$5:$B$154,$A101,'Planning_zones'!$K$5:$K$154,"&lt;&gt;Annulé",'Planning_zones'!$G$5:$G$154,"&lt;="&amp;AQ$4+6,'Planning_zones'!$H$5:$H$154,"&gt;="&amp;AQ$4),0))</f>
        <v/>
      </c>
      <c r="AR101" s="13">
        <f>IF(OR($A101="",AR$4=""),"",IFERROR(COUNTIFS('Planning_zones'!$B$5:$B$154,$A101,'Planning_zones'!$K$5:$K$154,"&lt;&gt;Annulé",'Planning_zones'!$G$5:$G$154,"&lt;="&amp;AR$4+6,'Planning_zones'!$H$5:$H$154,"&gt;="&amp;AR$4),0))</f>
        <v/>
      </c>
      <c r="AS101" s="13">
        <f>IF(OR($A101="",AS$4=""),"",IFERROR(COUNTIFS('Planning_zones'!$B$5:$B$154,$A101,'Planning_zones'!$K$5:$K$154,"&lt;&gt;Annulé",'Planning_zones'!$G$5:$G$154,"&lt;="&amp;AS$4+6,'Planning_zones'!$H$5:$H$154,"&gt;="&amp;AS$4),0))</f>
        <v/>
      </c>
      <c r="AT101" s="13">
        <f>IF(OR($A101="",AT$4=""),"",IFERROR(COUNTIFS('Planning_zones'!$B$5:$B$154,$A101,'Planning_zones'!$K$5:$K$154,"&lt;&gt;Annulé",'Planning_zones'!$G$5:$G$154,"&lt;="&amp;AT$4+6,'Planning_zones'!$H$5:$H$154,"&gt;="&amp;AT$4),0))</f>
        <v/>
      </c>
      <c r="AU101" s="13">
        <f>IF(OR($A101="",AU$4=""),"",IFERROR(COUNTIFS('Planning_zones'!$B$5:$B$154,$A101,'Planning_zones'!$K$5:$K$154,"&lt;&gt;Annulé",'Planning_zones'!$G$5:$G$154,"&lt;="&amp;AU$4+6,'Planning_zones'!$H$5:$H$154,"&gt;="&amp;AU$4),0))</f>
        <v/>
      </c>
      <c r="AV101" s="13">
        <f>IF(OR($A101="",AV$4=""),"",IFERROR(COUNTIFS('Planning_zones'!$B$5:$B$154,$A101,'Planning_zones'!$K$5:$K$154,"&lt;&gt;Annulé",'Planning_zones'!$G$5:$G$154,"&lt;="&amp;AV$4+6,'Planning_zones'!$H$5:$H$154,"&gt;="&amp;AV$4),0))</f>
        <v/>
      </c>
      <c r="AW101" s="13">
        <f>IF(OR($A101="",AW$4=""),"",IFERROR(COUNTIFS('Planning_zones'!$B$5:$B$154,$A101,'Planning_zones'!$K$5:$K$154,"&lt;&gt;Annulé",'Planning_zones'!$G$5:$G$154,"&lt;="&amp;AW$4+6,'Planning_zones'!$H$5:$H$154,"&gt;="&amp;AW$4),0))</f>
        <v/>
      </c>
      <c r="AX101" s="13">
        <f>IF(OR($A101="",AX$4=""),"",IFERROR(COUNTIFS('Planning_zones'!$B$5:$B$154,$A101,'Planning_zones'!$K$5:$K$154,"&lt;&gt;Annulé",'Planning_zones'!$G$5:$G$154,"&lt;="&amp;AX$4+6,'Planning_zones'!$H$5:$H$154,"&gt;="&amp;AX$4),0))</f>
        <v/>
      </c>
      <c r="AY101" s="13">
        <f>IF(OR($A101="",AY$4=""),"",IFERROR(COUNTIFS('Planning_zones'!$B$5:$B$154,$A101,'Planning_zones'!$K$5:$K$154,"&lt;&gt;Annulé",'Planning_zones'!$G$5:$G$154,"&lt;="&amp;AY$4+6,'Planning_zones'!$H$5:$H$154,"&gt;="&amp;AY$4),0))</f>
        <v/>
      </c>
      <c r="AZ101" s="13">
        <f>IF(OR($A101="",AZ$4=""),"",IFERROR(COUNTIFS('Planning_zones'!$B$5:$B$154,$A101,'Planning_zones'!$K$5:$K$154,"&lt;&gt;Annulé",'Planning_zones'!$G$5:$G$154,"&lt;="&amp;AZ$4+6,'Planning_zones'!$H$5:$H$154,"&gt;="&amp;AZ$4),0))</f>
        <v/>
      </c>
      <c r="BA101" s="13">
        <f>IF(OR($A101="",BA$4=""),"",IFERROR(COUNTIFS('Planning_zones'!$B$5:$B$154,$A101,'Planning_zones'!$K$5:$K$154,"&lt;&gt;Annulé",'Planning_zones'!$G$5:$G$154,"&lt;="&amp;BA$4+6,'Planning_zones'!$H$5:$H$154,"&gt;="&amp;BA$4),0))</f>
        <v/>
      </c>
    </row>
    <row r="102" ht="21" customHeight="1">
      <c r="A102" s="28">
        <f>IFERROR(INDEX('Paramètres'!$A$8:$A$107,MATCH(SMALL('Paramètres'!$C$8:$C$107,98),'Paramètres'!$C$8:$C$107,0)),"")</f>
        <v/>
      </c>
      <c r="B102" s="13">
        <f>IF(OR($A102="",B$4=""),"",IFERROR(COUNTIFS('Planning_zones'!$B$5:$B$154,$A102,'Planning_zones'!$K$5:$K$154,"&lt;&gt;Annulé",'Planning_zones'!$G$5:$G$154,"&lt;="&amp;B$4+6,'Planning_zones'!$H$5:$H$154,"&gt;="&amp;B$4),0))</f>
        <v/>
      </c>
      <c r="C102" s="13">
        <f>IF(OR($A102="",C$4=""),"",IFERROR(COUNTIFS('Planning_zones'!$B$5:$B$154,$A102,'Planning_zones'!$K$5:$K$154,"&lt;&gt;Annulé",'Planning_zones'!$G$5:$G$154,"&lt;="&amp;C$4+6,'Planning_zones'!$H$5:$H$154,"&gt;="&amp;C$4),0))</f>
        <v/>
      </c>
      <c r="D102" s="13">
        <f>IF(OR($A102="",D$4=""),"",IFERROR(COUNTIFS('Planning_zones'!$B$5:$B$154,$A102,'Planning_zones'!$K$5:$K$154,"&lt;&gt;Annulé",'Planning_zones'!$G$5:$G$154,"&lt;="&amp;D$4+6,'Planning_zones'!$H$5:$H$154,"&gt;="&amp;D$4),0))</f>
        <v/>
      </c>
      <c r="E102" s="13">
        <f>IF(OR($A102="",E$4=""),"",IFERROR(COUNTIFS('Planning_zones'!$B$5:$B$154,$A102,'Planning_zones'!$K$5:$K$154,"&lt;&gt;Annulé",'Planning_zones'!$G$5:$G$154,"&lt;="&amp;E$4+6,'Planning_zones'!$H$5:$H$154,"&gt;="&amp;E$4),0))</f>
        <v/>
      </c>
      <c r="F102" s="13">
        <f>IF(OR($A102="",F$4=""),"",IFERROR(COUNTIFS('Planning_zones'!$B$5:$B$154,$A102,'Planning_zones'!$K$5:$K$154,"&lt;&gt;Annulé",'Planning_zones'!$G$5:$G$154,"&lt;="&amp;F$4+6,'Planning_zones'!$H$5:$H$154,"&gt;="&amp;F$4),0))</f>
        <v/>
      </c>
      <c r="G102" s="13">
        <f>IF(OR($A102="",G$4=""),"",IFERROR(COUNTIFS('Planning_zones'!$B$5:$B$154,$A102,'Planning_zones'!$K$5:$K$154,"&lt;&gt;Annulé",'Planning_zones'!$G$5:$G$154,"&lt;="&amp;G$4+6,'Planning_zones'!$H$5:$H$154,"&gt;="&amp;G$4),0))</f>
        <v/>
      </c>
      <c r="H102" s="13">
        <f>IF(OR($A102="",H$4=""),"",IFERROR(COUNTIFS('Planning_zones'!$B$5:$B$154,$A102,'Planning_zones'!$K$5:$K$154,"&lt;&gt;Annulé",'Planning_zones'!$G$5:$G$154,"&lt;="&amp;H$4+6,'Planning_zones'!$H$5:$H$154,"&gt;="&amp;H$4),0))</f>
        <v/>
      </c>
      <c r="I102" s="13">
        <f>IF(OR($A102="",I$4=""),"",IFERROR(COUNTIFS('Planning_zones'!$B$5:$B$154,$A102,'Planning_zones'!$K$5:$K$154,"&lt;&gt;Annulé",'Planning_zones'!$G$5:$G$154,"&lt;="&amp;I$4+6,'Planning_zones'!$H$5:$H$154,"&gt;="&amp;I$4),0))</f>
        <v/>
      </c>
      <c r="J102" s="13">
        <f>IF(OR($A102="",J$4=""),"",IFERROR(COUNTIFS('Planning_zones'!$B$5:$B$154,$A102,'Planning_zones'!$K$5:$K$154,"&lt;&gt;Annulé",'Planning_zones'!$G$5:$G$154,"&lt;="&amp;J$4+6,'Planning_zones'!$H$5:$H$154,"&gt;="&amp;J$4),0))</f>
        <v/>
      </c>
      <c r="K102" s="13">
        <f>IF(OR($A102="",K$4=""),"",IFERROR(COUNTIFS('Planning_zones'!$B$5:$B$154,$A102,'Planning_zones'!$K$5:$K$154,"&lt;&gt;Annulé",'Planning_zones'!$G$5:$G$154,"&lt;="&amp;K$4+6,'Planning_zones'!$H$5:$H$154,"&gt;="&amp;K$4),0))</f>
        <v/>
      </c>
      <c r="L102" s="13">
        <f>IF(OR($A102="",L$4=""),"",IFERROR(COUNTIFS('Planning_zones'!$B$5:$B$154,$A102,'Planning_zones'!$K$5:$K$154,"&lt;&gt;Annulé",'Planning_zones'!$G$5:$G$154,"&lt;="&amp;L$4+6,'Planning_zones'!$H$5:$H$154,"&gt;="&amp;L$4),0))</f>
        <v/>
      </c>
      <c r="M102" s="13">
        <f>IF(OR($A102="",M$4=""),"",IFERROR(COUNTIFS('Planning_zones'!$B$5:$B$154,$A102,'Planning_zones'!$K$5:$K$154,"&lt;&gt;Annulé",'Planning_zones'!$G$5:$G$154,"&lt;="&amp;M$4+6,'Planning_zones'!$H$5:$H$154,"&gt;="&amp;M$4),0))</f>
        <v/>
      </c>
      <c r="N102" s="13">
        <f>IF(OR($A102="",N$4=""),"",IFERROR(COUNTIFS('Planning_zones'!$B$5:$B$154,$A102,'Planning_zones'!$K$5:$K$154,"&lt;&gt;Annulé",'Planning_zones'!$G$5:$G$154,"&lt;="&amp;N$4+6,'Planning_zones'!$H$5:$H$154,"&gt;="&amp;N$4),0))</f>
        <v/>
      </c>
      <c r="O102" s="13">
        <f>IF(OR($A102="",O$4=""),"",IFERROR(COUNTIFS('Planning_zones'!$B$5:$B$154,$A102,'Planning_zones'!$K$5:$K$154,"&lt;&gt;Annulé",'Planning_zones'!$G$5:$G$154,"&lt;="&amp;O$4+6,'Planning_zones'!$H$5:$H$154,"&gt;="&amp;O$4),0))</f>
        <v/>
      </c>
      <c r="P102" s="13">
        <f>IF(OR($A102="",P$4=""),"",IFERROR(COUNTIFS('Planning_zones'!$B$5:$B$154,$A102,'Planning_zones'!$K$5:$K$154,"&lt;&gt;Annulé",'Planning_zones'!$G$5:$G$154,"&lt;="&amp;P$4+6,'Planning_zones'!$H$5:$H$154,"&gt;="&amp;P$4),0))</f>
        <v/>
      </c>
      <c r="Q102" s="13">
        <f>IF(OR($A102="",Q$4=""),"",IFERROR(COUNTIFS('Planning_zones'!$B$5:$B$154,$A102,'Planning_zones'!$K$5:$K$154,"&lt;&gt;Annulé",'Planning_zones'!$G$5:$G$154,"&lt;="&amp;Q$4+6,'Planning_zones'!$H$5:$H$154,"&gt;="&amp;Q$4),0))</f>
        <v/>
      </c>
      <c r="R102" s="13">
        <f>IF(OR($A102="",R$4=""),"",IFERROR(COUNTIFS('Planning_zones'!$B$5:$B$154,$A102,'Planning_zones'!$K$5:$K$154,"&lt;&gt;Annulé",'Planning_zones'!$G$5:$G$154,"&lt;="&amp;R$4+6,'Planning_zones'!$H$5:$H$154,"&gt;="&amp;R$4),0))</f>
        <v/>
      </c>
      <c r="S102" s="13">
        <f>IF(OR($A102="",S$4=""),"",IFERROR(COUNTIFS('Planning_zones'!$B$5:$B$154,$A102,'Planning_zones'!$K$5:$K$154,"&lt;&gt;Annulé",'Planning_zones'!$G$5:$G$154,"&lt;="&amp;S$4+6,'Planning_zones'!$H$5:$H$154,"&gt;="&amp;S$4),0))</f>
        <v/>
      </c>
      <c r="T102" s="13">
        <f>IF(OR($A102="",T$4=""),"",IFERROR(COUNTIFS('Planning_zones'!$B$5:$B$154,$A102,'Planning_zones'!$K$5:$K$154,"&lt;&gt;Annulé",'Planning_zones'!$G$5:$G$154,"&lt;="&amp;T$4+6,'Planning_zones'!$H$5:$H$154,"&gt;="&amp;T$4),0))</f>
        <v/>
      </c>
      <c r="U102" s="13">
        <f>IF(OR($A102="",U$4=""),"",IFERROR(COUNTIFS('Planning_zones'!$B$5:$B$154,$A102,'Planning_zones'!$K$5:$K$154,"&lt;&gt;Annulé",'Planning_zones'!$G$5:$G$154,"&lt;="&amp;U$4+6,'Planning_zones'!$H$5:$H$154,"&gt;="&amp;U$4),0))</f>
        <v/>
      </c>
      <c r="V102" s="13">
        <f>IF(OR($A102="",V$4=""),"",IFERROR(COUNTIFS('Planning_zones'!$B$5:$B$154,$A102,'Planning_zones'!$K$5:$K$154,"&lt;&gt;Annulé",'Planning_zones'!$G$5:$G$154,"&lt;="&amp;V$4+6,'Planning_zones'!$H$5:$H$154,"&gt;="&amp;V$4),0))</f>
        <v/>
      </c>
      <c r="W102" s="13">
        <f>IF(OR($A102="",W$4=""),"",IFERROR(COUNTIFS('Planning_zones'!$B$5:$B$154,$A102,'Planning_zones'!$K$5:$K$154,"&lt;&gt;Annulé",'Planning_zones'!$G$5:$G$154,"&lt;="&amp;W$4+6,'Planning_zones'!$H$5:$H$154,"&gt;="&amp;W$4),0))</f>
        <v/>
      </c>
      <c r="X102" s="13">
        <f>IF(OR($A102="",X$4=""),"",IFERROR(COUNTIFS('Planning_zones'!$B$5:$B$154,$A102,'Planning_zones'!$K$5:$K$154,"&lt;&gt;Annulé",'Planning_zones'!$G$5:$G$154,"&lt;="&amp;X$4+6,'Planning_zones'!$H$5:$H$154,"&gt;="&amp;X$4),0))</f>
        <v/>
      </c>
      <c r="Y102" s="13">
        <f>IF(OR($A102="",Y$4=""),"",IFERROR(COUNTIFS('Planning_zones'!$B$5:$B$154,$A102,'Planning_zones'!$K$5:$K$154,"&lt;&gt;Annulé",'Planning_zones'!$G$5:$G$154,"&lt;="&amp;Y$4+6,'Planning_zones'!$H$5:$H$154,"&gt;="&amp;Y$4),0))</f>
        <v/>
      </c>
      <c r="Z102" s="13">
        <f>IF(OR($A102="",Z$4=""),"",IFERROR(COUNTIFS('Planning_zones'!$B$5:$B$154,$A102,'Planning_zones'!$K$5:$K$154,"&lt;&gt;Annulé",'Planning_zones'!$G$5:$G$154,"&lt;="&amp;Z$4+6,'Planning_zones'!$H$5:$H$154,"&gt;="&amp;Z$4),0))</f>
        <v/>
      </c>
      <c r="AA102" s="13">
        <f>IF(OR($A102="",AA$4=""),"",IFERROR(COUNTIFS('Planning_zones'!$B$5:$B$154,$A102,'Planning_zones'!$K$5:$K$154,"&lt;&gt;Annulé",'Planning_zones'!$G$5:$G$154,"&lt;="&amp;AA$4+6,'Planning_zones'!$H$5:$H$154,"&gt;="&amp;AA$4),0))</f>
        <v/>
      </c>
      <c r="AB102" s="13">
        <f>IF(OR($A102="",AB$4=""),"",IFERROR(COUNTIFS('Planning_zones'!$B$5:$B$154,$A102,'Planning_zones'!$K$5:$K$154,"&lt;&gt;Annulé",'Planning_zones'!$G$5:$G$154,"&lt;="&amp;AB$4+6,'Planning_zones'!$H$5:$H$154,"&gt;="&amp;AB$4),0))</f>
        <v/>
      </c>
      <c r="AC102" s="13">
        <f>IF(OR($A102="",AC$4=""),"",IFERROR(COUNTIFS('Planning_zones'!$B$5:$B$154,$A102,'Planning_zones'!$K$5:$K$154,"&lt;&gt;Annulé",'Planning_zones'!$G$5:$G$154,"&lt;="&amp;AC$4+6,'Planning_zones'!$H$5:$H$154,"&gt;="&amp;AC$4),0))</f>
        <v/>
      </c>
      <c r="AD102" s="13">
        <f>IF(OR($A102="",AD$4=""),"",IFERROR(COUNTIFS('Planning_zones'!$B$5:$B$154,$A102,'Planning_zones'!$K$5:$K$154,"&lt;&gt;Annulé",'Planning_zones'!$G$5:$G$154,"&lt;="&amp;AD$4+6,'Planning_zones'!$H$5:$H$154,"&gt;="&amp;AD$4),0))</f>
        <v/>
      </c>
      <c r="AE102" s="13">
        <f>IF(OR($A102="",AE$4=""),"",IFERROR(COUNTIFS('Planning_zones'!$B$5:$B$154,$A102,'Planning_zones'!$K$5:$K$154,"&lt;&gt;Annulé",'Planning_zones'!$G$5:$G$154,"&lt;="&amp;AE$4+6,'Planning_zones'!$H$5:$H$154,"&gt;="&amp;AE$4),0))</f>
        <v/>
      </c>
      <c r="AF102" s="13">
        <f>IF(OR($A102="",AF$4=""),"",IFERROR(COUNTIFS('Planning_zones'!$B$5:$B$154,$A102,'Planning_zones'!$K$5:$K$154,"&lt;&gt;Annulé",'Planning_zones'!$G$5:$G$154,"&lt;="&amp;AF$4+6,'Planning_zones'!$H$5:$H$154,"&gt;="&amp;AF$4),0))</f>
        <v/>
      </c>
      <c r="AG102" s="13">
        <f>IF(OR($A102="",AG$4=""),"",IFERROR(COUNTIFS('Planning_zones'!$B$5:$B$154,$A102,'Planning_zones'!$K$5:$K$154,"&lt;&gt;Annulé",'Planning_zones'!$G$5:$G$154,"&lt;="&amp;AG$4+6,'Planning_zones'!$H$5:$H$154,"&gt;="&amp;AG$4),0))</f>
        <v/>
      </c>
      <c r="AH102" s="13">
        <f>IF(OR($A102="",AH$4=""),"",IFERROR(COUNTIFS('Planning_zones'!$B$5:$B$154,$A102,'Planning_zones'!$K$5:$K$154,"&lt;&gt;Annulé",'Planning_zones'!$G$5:$G$154,"&lt;="&amp;AH$4+6,'Planning_zones'!$H$5:$H$154,"&gt;="&amp;AH$4),0))</f>
        <v/>
      </c>
      <c r="AI102" s="13">
        <f>IF(OR($A102="",AI$4=""),"",IFERROR(COUNTIFS('Planning_zones'!$B$5:$B$154,$A102,'Planning_zones'!$K$5:$K$154,"&lt;&gt;Annulé",'Planning_zones'!$G$5:$G$154,"&lt;="&amp;AI$4+6,'Planning_zones'!$H$5:$H$154,"&gt;="&amp;AI$4),0))</f>
        <v/>
      </c>
      <c r="AJ102" s="13">
        <f>IF(OR($A102="",AJ$4=""),"",IFERROR(COUNTIFS('Planning_zones'!$B$5:$B$154,$A102,'Planning_zones'!$K$5:$K$154,"&lt;&gt;Annulé",'Planning_zones'!$G$5:$G$154,"&lt;="&amp;AJ$4+6,'Planning_zones'!$H$5:$H$154,"&gt;="&amp;AJ$4),0))</f>
        <v/>
      </c>
      <c r="AK102" s="13">
        <f>IF(OR($A102="",AK$4=""),"",IFERROR(COUNTIFS('Planning_zones'!$B$5:$B$154,$A102,'Planning_zones'!$K$5:$K$154,"&lt;&gt;Annulé",'Planning_zones'!$G$5:$G$154,"&lt;="&amp;AK$4+6,'Planning_zones'!$H$5:$H$154,"&gt;="&amp;AK$4),0))</f>
        <v/>
      </c>
      <c r="AL102" s="13">
        <f>IF(OR($A102="",AL$4=""),"",IFERROR(COUNTIFS('Planning_zones'!$B$5:$B$154,$A102,'Planning_zones'!$K$5:$K$154,"&lt;&gt;Annulé",'Planning_zones'!$G$5:$G$154,"&lt;="&amp;AL$4+6,'Planning_zones'!$H$5:$H$154,"&gt;="&amp;AL$4),0))</f>
        <v/>
      </c>
      <c r="AM102" s="13">
        <f>IF(OR($A102="",AM$4=""),"",IFERROR(COUNTIFS('Planning_zones'!$B$5:$B$154,$A102,'Planning_zones'!$K$5:$K$154,"&lt;&gt;Annulé",'Planning_zones'!$G$5:$G$154,"&lt;="&amp;AM$4+6,'Planning_zones'!$H$5:$H$154,"&gt;="&amp;AM$4),0))</f>
        <v/>
      </c>
      <c r="AN102" s="13">
        <f>IF(OR($A102="",AN$4=""),"",IFERROR(COUNTIFS('Planning_zones'!$B$5:$B$154,$A102,'Planning_zones'!$K$5:$K$154,"&lt;&gt;Annulé",'Planning_zones'!$G$5:$G$154,"&lt;="&amp;AN$4+6,'Planning_zones'!$H$5:$H$154,"&gt;="&amp;AN$4),0))</f>
        <v/>
      </c>
      <c r="AO102" s="13">
        <f>IF(OR($A102="",AO$4=""),"",IFERROR(COUNTIFS('Planning_zones'!$B$5:$B$154,$A102,'Planning_zones'!$K$5:$K$154,"&lt;&gt;Annulé",'Planning_zones'!$G$5:$G$154,"&lt;="&amp;AO$4+6,'Planning_zones'!$H$5:$H$154,"&gt;="&amp;AO$4),0))</f>
        <v/>
      </c>
      <c r="AP102" s="13">
        <f>IF(OR($A102="",AP$4=""),"",IFERROR(COUNTIFS('Planning_zones'!$B$5:$B$154,$A102,'Planning_zones'!$K$5:$K$154,"&lt;&gt;Annulé",'Planning_zones'!$G$5:$G$154,"&lt;="&amp;AP$4+6,'Planning_zones'!$H$5:$H$154,"&gt;="&amp;AP$4),0))</f>
        <v/>
      </c>
      <c r="AQ102" s="13">
        <f>IF(OR($A102="",AQ$4=""),"",IFERROR(COUNTIFS('Planning_zones'!$B$5:$B$154,$A102,'Planning_zones'!$K$5:$K$154,"&lt;&gt;Annulé",'Planning_zones'!$G$5:$G$154,"&lt;="&amp;AQ$4+6,'Planning_zones'!$H$5:$H$154,"&gt;="&amp;AQ$4),0))</f>
        <v/>
      </c>
      <c r="AR102" s="13">
        <f>IF(OR($A102="",AR$4=""),"",IFERROR(COUNTIFS('Planning_zones'!$B$5:$B$154,$A102,'Planning_zones'!$K$5:$K$154,"&lt;&gt;Annulé",'Planning_zones'!$G$5:$G$154,"&lt;="&amp;AR$4+6,'Planning_zones'!$H$5:$H$154,"&gt;="&amp;AR$4),0))</f>
        <v/>
      </c>
      <c r="AS102" s="13">
        <f>IF(OR($A102="",AS$4=""),"",IFERROR(COUNTIFS('Planning_zones'!$B$5:$B$154,$A102,'Planning_zones'!$K$5:$K$154,"&lt;&gt;Annulé",'Planning_zones'!$G$5:$G$154,"&lt;="&amp;AS$4+6,'Planning_zones'!$H$5:$H$154,"&gt;="&amp;AS$4),0))</f>
        <v/>
      </c>
      <c r="AT102" s="13">
        <f>IF(OR($A102="",AT$4=""),"",IFERROR(COUNTIFS('Planning_zones'!$B$5:$B$154,$A102,'Planning_zones'!$K$5:$K$154,"&lt;&gt;Annulé",'Planning_zones'!$G$5:$G$154,"&lt;="&amp;AT$4+6,'Planning_zones'!$H$5:$H$154,"&gt;="&amp;AT$4),0))</f>
        <v/>
      </c>
      <c r="AU102" s="13">
        <f>IF(OR($A102="",AU$4=""),"",IFERROR(COUNTIFS('Planning_zones'!$B$5:$B$154,$A102,'Planning_zones'!$K$5:$K$154,"&lt;&gt;Annulé",'Planning_zones'!$G$5:$G$154,"&lt;="&amp;AU$4+6,'Planning_zones'!$H$5:$H$154,"&gt;="&amp;AU$4),0))</f>
        <v/>
      </c>
      <c r="AV102" s="13">
        <f>IF(OR($A102="",AV$4=""),"",IFERROR(COUNTIFS('Planning_zones'!$B$5:$B$154,$A102,'Planning_zones'!$K$5:$K$154,"&lt;&gt;Annulé",'Planning_zones'!$G$5:$G$154,"&lt;="&amp;AV$4+6,'Planning_zones'!$H$5:$H$154,"&gt;="&amp;AV$4),0))</f>
        <v/>
      </c>
      <c r="AW102" s="13">
        <f>IF(OR($A102="",AW$4=""),"",IFERROR(COUNTIFS('Planning_zones'!$B$5:$B$154,$A102,'Planning_zones'!$K$5:$K$154,"&lt;&gt;Annulé",'Planning_zones'!$G$5:$G$154,"&lt;="&amp;AW$4+6,'Planning_zones'!$H$5:$H$154,"&gt;="&amp;AW$4),0))</f>
        <v/>
      </c>
      <c r="AX102" s="13">
        <f>IF(OR($A102="",AX$4=""),"",IFERROR(COUNTIFS('Planning_zones'!$B$5:$B$154,$A102,'Planning_zones'!$K$5:$K$154,"&lt;&gt;Annulé",'Planning_zones'!$G$5:$G$154,"&lt;="&amp;AX$4+6,'Planning_zones'!$H$5:$H$154,"&gt;="&amp;AX$4),0))</f>
        <v/>
      </c>
      <c r="AY102" s="13">
        <f>IF(OR($A102="",AY$4=""),"",IFERROR(COUNTIFS('Planning_zones'!$B$5:$B$154,$A102,'Planning_zones'!$K$5:$K$154,"&lt;&gt;Annulé",'Planning_zones'!$G$5:$G$154,"&lt;="&amp;AY$4+6,'Planning_zones'!$H$5:$H$154,"&gt;="&amp;AY$4),0))</f>
        <v/>
      </c>
      <c r="AZ102" s="13">
        <f>IF(OR($A102="",AZ$4=""),"",IFERROR(COUNTIFS('Planning_zones'!$B$5:$B$154,$A102,'Planning_zones'!$K$5:$K$154,"&lt;&gt;Annulé",'Planning_zones'!$G$5:$G$154,"&lt;="&amp;AZ$4+6,'Planning_zones'!$H$5:$H$154,"&gt;="&amp;AZ$4),0))</f>
        <v/>
      </c>
      <c r="BA102" s="13">
        <f>IF(OR($A102="",BA$4=""),"",IFERROR(COUNTIFS('Planning_zones'!$B$5:$B$154,$A102,'Planning_zones'!$K$5:$K$154,"&lt;&gt;Annulé",'Planning_zones'!$G$5:$G$154,"&lt;="&amp;BA$4+6,'Planning_zones'!$H$5:$H$154,"&gt;="&amp;BA$4),0))</f>
        <v/>
      </c>
    </row>
    <row r="103" ht="21" customHeight="1">
      <c r="A103" s="27">
        <f>IFERROR(INDEX('Paramètres'!$A$8:$A$107,MATCH(SMALL('Paramètres'!$C$8:$C$107,99),'Paramètres'!$C$8:$C$107,0)),"")</f>
        <v/>
      </c>
      <c r="B103" s="13">
        <f>IF(OR($A103="",B$4=""),"",IFERROR(COUNTIFS('Planning_zones'!$B$5:$B$154,$A103,'Planning_zones'!$K$5:$K$154,"&lt;&gt;Annulé",'Planning_zones'!$G$5:$G$154,"&lt;="&amp;B$4+6,'Planning_zones'!$H$5:$H$154,"&gt;="&amp;B$4),0))</f>
        <v/>
      </c>
      <c r="C103" s="13">
        <f>IF(OR($A103="",C$4=""),"",IFERROR(COUNTIFS('Planning_zones'!$B$5:$B$154,$A103,'Planning_zones'!$K$5:$K$154,"&lt;&gt;Annulé",'Planning_zones'!$G$5:$G$154,"&lt;="&amp;C$4+6,'Planning_zones'!$H$5:$H$154,"&gt;="&amp;C$4),0))</f>
        <v/>
      </c>
      <c r="D103" s="13">
        <f>IF(OR($A103="",D$4=""),"",IFERROR(COUNTIFS('Planning_zones'!$B$5:$B$154,$A103,'Planning_zones'!$K$5:$K$154,"&lt;&gt;Annulé",'Planning_zones'!$G$5:$G$154,"&lt;="&amp;D$4+6,'Planning_zones'!$H$5:$H$154,"&gt;="&amp;D$4),0))</f>
        <v/>
      </c>
      <c r="E103" s="13">
        <f>IF(OR($A103="",E$4=""),"",IFERROR(COUNTIFS('Planning_zones'!$B$5:$B$154,$A103,'Planning_zones'!$K$5:$K$154,"&lt;&gt;Annulé",'Planning_zones'!$G$5:$G$154,"&lt;="&amp;E$4+6,'Planning_zones'!$H$5:$H$154,"&gt;="&amp;E$4),0))</f>
        <v/>
      </c>
      <c r="F103" s="13">
        <f>IF(OR($A103="",F$4=""),"",IFERROR(COUNTIFS('Planning_zones'!$B$5:$B$154,$A103,'Planning_zones'!$K$5:$K$154,"&lt;&gt;Annulé",'Planning_zones'!$G$5:$G$154,"&lt;="&amp;F$4+6,'Planning_zones'!$H$5:$H$154,"&gt;="&amp;F$4),0))</f>
        <v/>
      </c>
      <c r="G103" s="13">
        <f>IF(OR($A103="",G$4=""),"",IFERROR(COUNTIFS('Planning_zones'!$B$5:$B$154,$A103,'Planning_zones'!$K$5:$K$154,"&lt;&gt;Annulé",'Planning_zones'!$G$5:$G$154,"&lt;="&amp;G$4+6,'Planning_zones'!$H$5:$H$154,"&gt;="&amp;G$4),0))</f>
        <v/>
      </c>
      <c r="H103" s="13">
        <f>IF(OR($A103="",H$4=""),"",IFERROR(COUNTIFS('Planning_zones'!$B$5:$B$154,$A103,'Planning_zones'!$K$5:$K$154,"&lt;&gt;Annulé",'Planning_zones'!$G$5:$G$154,"&lt;="&amp;H$4+6,'Planning_zones'!$H$5:$H$154,"&gt;="&amp;H$4),0))</f>
        <v/>
      </c>
      <c r="I103" s="13">
        <f>IF(OR($A103="",I$4=""),"",IFERROR(COUNTIFS('Planning_zones'!$B$5:$B$154,$A103,'Planning_zones'!$K$5:$K$154,"&lt;&gt;Annulé",'Planning_zones'!$G$5:$G$154,"&lt;="&amp;I$4+6,'Planning_zones'!$H$5:$H$154,"&gt;="&amp;I$4),0))</f>
        <v/>
      </c>
      <c r="J103" s="13">
        <f>IF(OR($A103="",J$4=""),"",IFERROR(COUNTIFS('Planning_zones'!$B$5:$B$154,$A103,'Planning_zones'!$K$5:$K$154,"&lt;&gt;Annulé",'Planning_zones'!$G$5:$G$154,"&lt;="&amp;J$4+6,'Planning_zones'!$H$5:$H$154,"&gt;="&amp;J$4),0))</f>
        <v/>
      </c>
      <c r="K103" s="13">
        <f>IF(OR($A103="",K$4=""),"",IFERROR(COUNTIFS('Planning_zones'!$B$5:$B$154,$A103,'Planning_zones'!$K$5:$K$154,"&lt;&gt;Annulé",'Planning_zones'!$G$5:$G$154,"&lt;="&amp;K$4+6,'Planning_zones'!$H$5:$H$154,"&gt;="&amp;K$4),0))</f>
        <v/>
      </c>
      <c r="L103" s="13">
        <f>IF(OR($A103="",L$4=""),"",IFERROR(COUNTIFS('Planning_zones'!$B$5:$B$154,$A103,'Planning_zones'!$K$5:$K$154,"&lt;&gt;Annulé",'Planning_zones'!$G$5:$G$154,"&lt;="&amp;L$4+6,'Planning_zones'!$H$5:$H$154,"&gt;="&amp;L$4),0))</f>
        <v/>
      </c>
      <c r="M103" s="13">
        <f>IF(OR($A103="",M$4=""),"",IFERROR(COUNTIFS('Planning_zones'!$B$5:$B$154,$A103,'Planning_zones'!$K$5:$K$154,"&lt;&gt;Annulé",'Planning_zones'!$G$5:$G$154,"&lt;="&amp;M$4+6,'Planning_zones'!$H$5:$H$154,"&gt;="&amp;M$4),0))</f>
        <v/>
      </c>
      <c r="N103" s="13">
        <f>IF(OR($A103="",N$4=""),"",IFERROR(COUNTIFS('Planning_zones'!$B$5:$B$154,$A103,'Planning_zones'!$K$5:$K$154,"&lt;&gt;Annulé",'Planning_zones'!$G$5:$G$154,"&lt;="&amp;N$4+6,'Planning_zones'!$H$5:$H$154,"&gt;="&amp;N$4),0))</f>
        <v/>
      </c>
      <c r="O103" s="13">
        <f>IF(OR($A103="",O$4=""),"",IFERROR(COUNTIFS('Planning_zones'!$B$5:$B$154,$A103,'Planning_zones'!$K$5:$K$154,"&lt;&gt;Annulé",'Planning_zones'!$G$5:$G$154,"&lt;="&amp;O$4+6,'Planning_zones'!$H$5:$H$154,"&gt;="&amp;O$4),0))</f>
        <v/>
      </c>
      <c r="P103" s="13">
        <f>IF(OR($A103="",P$4=""),"",IFERROR(COUNTIFS('Planning_zones'!$B$5:$B$154,$A103,'Planning_zones'!$K$5:$K$154,"&lt;&gt;Annulé",'Planning_zones'!$G$5:$G$154,"&lt;="&amp;P$4+6,'Planning_zones'!$H$5:$H$154,"&gt;="&amp;P$4),0))</f>
        <v/>
      </c>
      <c r="Q103" s="13">
        <f>IF(OR($A103="",Q$4=""),"",IFERROR(COUNTIFS('Planning_zones'!$B$5:$B$154,$A103,'Planning_zones'!$K$5:$K$154,"&lt;&gt;Annulé",'Planning_zones'!$G$5:$G$154,"&lt;="&amp;Q$4+6,'Planning_zones'!$H$5:$H$154,"&gt;="&amp;Q$4),0))</f>
        <v/>
      </c>
      <c r="R103" s="13">
        <f>IF(OR($A103="",R$4=""),"",IFERROR(COUNTIFS('Planning_zones'!$B$5:$B$154,$A103,'Planning_zones'!$K$5:$K$154,"&lt;&gt;Annulé",'Planning_zones'!$G$5:$G$154,"&lt;="&amp;R$4+6,'Planning_zones'!$H$5:$H$154,"&gt;="&amp;R$4),0))</f>
        <v/>
      </c>
      <c r="S103" s="13">
        <f>IF(OR($A103="",S$4=""),"",IFERROR(COUNTIFS('Planning_zones'!$B$5:$B$154,$A103,'Planning_zones'!$K$5:$K$154,"&lt;&gt;Annulé",'Planning_zones'!$G$5:$G$154,"&lt;="&amp;S$4+6,'Planning_zones'!$H$5:$H$154,"&gt;="&amp;S$4),0))</f>
        <v/>
      </c>
      <c r="T103" s="13">
        <f>IF(OR($A103="",T$4=""),"",IFERROR(COUNTIFS('Planning_zones'!$B$5:$B$154,$A103,'Planning_zones'!$K$5:$K$154,"&lt;&gt;Annulé",'Planning_zones'!$G$5:$G$154,"&lt;="&amp;T$4+6,'Planning_zones'!$H$5:$H$154,"&gt;="&amp;T$4),0))</f>
        <v/>
      </c>
      <c r="U103" s="13">
        <f>IF(OR($A103="",U$4=""),"",IFERROR(COUNTIFS('Planning_zones'!$B$5:$B$154,$A103,'Planning_zones'!$K$5:$K$154,"&lt;&gt;Annulé",'Planning_zones'!$G$5:$G$154,"&lt;="&amp;U$4+6,'Planning_zones'!$H$5:$H$154,"&gt;="&amp;U$4),0))</f>
        <v/>
      </c>
      <c r="V103" s="13">
        <f>IF(OR($A103="",V$4=""),"",IFERROR(COUNTIFS('Planning_zones'!$B$5:$B$154,$A103,'Planning_zones'!$K$5:$K$154,"&lt;&gt;Annulé",'Planning_zones'!$G$5:$G$154,"&lt;="&amp;V$4+6,'Planning_zones'!$H$5:$H$154,"&gt;="&amp;V$4),0))</f>
        <v/>
      </c>
      <c r="W103" s="13">
        <f>IF(OR($A103="",W$4=""),"",IFERROR(COUNTIFS('Planning_zones'!$B$5:$B$154,$A103,'Planning_zones'!$K$5:$K$154,"&lt;&gt;Annulé",'Planning_zones'!$G$5:$G$154,"&lt;="&amp;W$4+6,'Planning_zones'!$H$5:$H$154,"&gt;="&amp;W$4),0))</f>
        <v/>
      </c>
      <c r="X103" s="13">
        <f>IF(OR($A103="",X$4=""),"",IFERROR(COUNTIFS('Planning_zones'!$B$5:$B$154,$A103,'Planning_zones'!$K$5:$K$154,"&lt;&gt;Annulé",'Planning_zones'!$G$5:$G$154,"&lt;="&amp;X$4+6,'Planning_zones'!$H$5:$H$154,"&gt;="&amp;X$4),0))</f>
        <v/>
      </c>
      <c r="Y103" s="13">
        <f>IF(OR($A103="",Y$4=""),"",IFERROR(COUNTIFS('Planning_zones'!$B$5:$B$154,$A103,'Planning_zones'!$K$5:$K$154,"&lt;&gt;Annulé",'Planning_zones'!$G$5:$G$154,"&lt;="&amp;Y$4+6,'Planning_zones'!$H$5:$H$154,"&gt;="&amp;Y$4),0))</f>
        <v/>
      </c>
      <c r="Z103" s="13">
        <f>IF(OR($A103="",Z$4=""),"",IFERROR(COUNTIFS('Planning_zones'!$B$5:$B$154,$A103,'Planning_zones'!$K$5:$K$154,"&lt;&gt;Annulé",'Planning_zones'!$G$5:$G$154,"&lt;="&amp;Z$4+6,'Planning_zones'!$H$5:$H$154,"&gt;="&amp;Z$4),0))</f>
        <v/>
      </c>
      <c r="AA103" s="13">
        <f>IF(OR($A103="",AA$4=""),"",IFERROR(COUNTIFS('Planning_zones'!$B$5:$B$154,$A103,'Planning_zones'!$K$5:$K$154,"&lt;&gt;Annulé",'Planning_zones'!$G$5:$G$154,"&lt;="&amp;AA$4+6,'Planning_zones'!$H$5:$H$154,"&gt;="&amp;AA$4),0))</f>
        <v/>
      </c>
      <c r="AB103" s="13">
        <f>IF(OR($A103="",AB$4=""),"",IFERROR(COUNTIFS('Planning_zones'!$B$5:$B$154,$A103,'Planning_zones'!$K$5:$K$154,"&lt;&gt;Annulé",'Planning_zones'!$G$5:$G$154,"&lt;="&amp;AB$4+6,'Planning_zones'!$H$5:$H$154,"&gt;="&amp;AB$4),0))</f>
        <v/>
      </c>
      <c r="AC103" s="13">
        <f>IF(OR($A103="",AC$4=""),"",IFERROR(COUNTIFS('Planning_zones'!$B$5:$B$154,$A103,'Planning_zones'!$K$5:$K$154,"&lt;&gt;Annulé",'Planning_zones'!$G$5:$G$154,"&lt;="&amp;AC$4+6,'Planning_zones'!$H$5:$H$154,"&gt;="&amp;AC$4),0))</f>
        <v/>
      </c>
      <c r="AD103" s="13">
        <f>IF(OR($A103="",AD$4=""),"",IFERROR(COUNTIFS('Planning_zones'!$B$5:$B$154,$A103,'Planning_zones'!$K$5:$K$154,"&lt;&gt;Annulé",'Planning_zones'!$G$5:$G$154,"&lt;="&amp;AD$4+6,'Planning_zones'!$H$5:$H$154,"&gt;="&amp;AD$4),0))</f>
        <v/>
      </c>
      <c r="AE103" s="13">
        <f>IF(OR($A103="",AE$4=""),"",IFERROR(COUNTIFS('Planning_zones'!$B$5:$B$154,$A103,'Planning_zones'!$K$5:$K$154,"&lt;&gt;Annulé",'Planning_zones'!$G$5:$G$154,"&lt;="&amp;AE$4+6,'Planning_zones'!$H$5:$H$154,"&gt;="&amp;AE$4),0))</f>
        <v/>
      </c>
      <c r="AF103" s="13">
        <f>IF(OR($A103="",AF$4=""),"",IFERROR(COUNTIFS('Planning_zones'!$B$5:$B$154,$A103,'Planning_zones'!$K$5:$K$154,"&lt;&gt;Annulé",'Planning_zones'!$G$5:$G$154,"&lt;="&amp;AF$4+6,'Planning_zones'!$H$5:$H$154,"&gt;="&amp;AF$4),0))</f>
        <v/>
      </c>
      <c r="AG103" s="13">
        <f>IF(OR($A103="",AG$4=""),"",IFERROR(COUNTIFS('Planning_zones'!$B$5:$B$154,$A103,'Planning_zones'!$K$5:$K$154,"&lt;&gt;Annulé",'Planning_zones'!$G$5:$G$154,"&lt;="&amp;AG$4+6,'Planning_zones'!$H$5:$H$154,"&gt;="&amp;AG$4),0))</f>
        <v/>
      </c>
      <c r="AH103" s="13">
        <f>IF(OR($A103="",AH$4=""),"",IFERROR(COUNTIFS('Planning_zones'!$B$5:$B$154,$A103,'Planning_zones'!$K$5:$K$154,"&lt;&gt;Annulé",'Planning_zones'!$G$5:$G$154,"&lt;="&amp;AH$4+6,'Planning_zones'!$H$5:$H$154,"&gt;="&amp;AH$4),0))</f>
        <v/>
      </c>
      <c r="AI103" s="13">
        <f>IF(OR($A103="",AI$4=""),"",IFERROR(COUNTIFS('Planning_zones'!$B$5:$B$154,$A103,'Planning_zones'!$K$5:$K$154,"&lt;&gt;Annulé",'Planning_zones'!$G$5:$G$154,"&lt;="&amp;AI$4+6,'Planning_zones'!$H$5:$H$154,"&gt;="&amp;AI$4),0))</f>
        <v/>
      </c>
      <c r="AJ103" s="13">
        <f>IF(OR($A103="",AJ$4=""),"",IFERROR(COUNTIFS('Planning_zones'!$B$5:$B$154,$A103,'Planning_zones'!$K$5:$K$154,"&lt;&gt;Annulé",'Planning_zones'!$G$5:$G$154,"&lt;="&amp;AJ$4+6,'Planning_zones'!$H$5:$H$154,"&gt;="&amp;AJ$4),0))</f>
        <v/>
      </c>
      <c r="AK103" s="13">
        <f>IF(OR($A103="",AK$4=""),"",IFERROR(COUNTIFS('Planning_zones'!$B$5:$B$154,$A103,'Planning_zones'!$K$5:$K$154,"&lt;&gt;Annulé",'Planning_zones'!$G$5:$G$154,"&lt;="&amp;AK$4+6,'Planning_zones'!$H$5:$H$154,"&gt;="&amp;AK$4),0))</f>
        <v/>
      </c>
      <c r="AL103" s="13">
        <f>IF(OR($A103="",AL$4=""),"",IFERROR(COUNTIFS('Planning_zones'!$B$5:$B$154,$A103,'Planning_zones'!$K$5:$K$154,"&lt;&gt;Annulé",'Planning_zones'!$G$5:$G$154,"&lt;="&amp;AL$4+6,'Planning_zones'!$H$5:$H$154,"&gt;="&amp;AL$4),0))</f>
        <v/>
      </c>
      <c r="AM103" s="13">
        <f>IF(OR($A103="",AM$4=""),"",IFERROR(COUNTIFS('Planning_zones'!$B$5:$B$154,$A103,'Planning_zones'!$K$5:$K$154,"&lt;&gt;Annulé",'Planning_zones'!$G$5:$G$154,"&lt;="&amp;AM$4+6,'Planning_zones'!$H$5:$H$154,"&gt;="&amp;AM$4),0))</f>
        <v/>
      </c>
      <c r="AN103" s="13">
        <f>IF(OR($A103="",AN$4=""),"",IFERROR(COUNTIFS('Planning_zones'!$B$5:$B$154,$A103,'Planning_zones'!$K$5:$K$154,"&lt;&gt;Annulé",'Planning_zones'!$G$5:$G$154,"&lt;="&amp;AN$4+6,'Planning_zones'!$H$5:$H$154,"&gt;="&amp;AN$4),0))</f>
        <v/>
      </c>
      <c r="AO103" s="13">
        <f>IF(OR($A103="",AO$4=""),"",IFERROR(COUNTIFS('Planning_zones'!$B$5:$B$154,$A103,'Planning_zones'!$K$5:$K$154,"&lt;&gt;Annulé",'Planning_zones'!$G$5:$G$154,"&lt;="&amp;AO$4+6,'Planning_zones'!$H$5:$H$154,"&gt;="&amp;AO$4),0))</f>
        <v/>
      </c>
      <c r="AP103" s="13">
        <f>IF(OR($A103="",AP$4=""),"",IFERROR(COUNTIFS('Planning_zones'!$B$5:$B$154,$A103,'Planning_zones'!$K$5:$K$154,"&lt;&gt;Annulé",'Planning_zones'!$G$5:$G$154,"&lt;="&amp;AP$4+6,'Planning_zones'!$H$5:$H$154,"&gt;="&amp;AP$4),0))</f>
        <v/>
      </c>
      <c r="AQ103" s="13">
        <f>IF(OR($A103="",AQ$4=""),"",IFERROR(COUNTIFS('Planning_zones'!$B$5:$B$154,$A103,'Planning_zones'!$K$5:$K$154,"&lt;&gt;Annulé",'Planning_zones'!$G$5:$G$154,"&lt;="&amp;AQ$4+6,'Planning_zones'!$H$5:$H$154,"&gt;="&amp;AQ$4),0))</f>
        <v/>
      </c>
      <c r="AR103" s="13">
        <f>IF(OR($A103="",AR$4=""),"",IFERROR(COUNTIFS('Planning_zones'!$B$5:$B$154,$A103,'Planning_zones'!$K$5:$K$154,"&lt;&gt;Annulé",'Planning_zones'!$G$5:$G$154,"&lt;="&amp;AR$4+6,'Planning_zones'!$H$5:$H$154,"&gt;="&amp;AR$4),0))</f>
        <v/>
      </c>
      <c r="AS103" s="13">
        <f>IF(OR($A103="",AS$4=""),"",IFERROR(COUNTIFS('Planning_zones'!$B$5:$B$154,$A103,'Planning_zones'!$K$5:$K$154,"&lt;&gt;Annulé",'Planning_zones'!$G$5:$G$154,"&lt;="&amp;AS$4+6,'Planning_zones'!$H$5:$H$154,"&gt;="&amp;AS$4),0))</f>
        <v/>
      </c>
      <c r="AT103" s="13">
        <f>IF(OR($A103="",AT$4=""),"",IFERROR(COUNTIFS('Planning_zones'!$B$5:$B$154,$A103,'Planning_zones'!$K$5:$K$154,"&lt;&gt;Annulé",'Planning_zones'!$G$5:$G$154,"&lt;="&amp;AT$4+6,'Planning_zones'!$H$5:$H$154,"&gt;="&amp;AT$4),0))</f>
        <v/>
      </c>
      <c r="AU103" s="13">
        <f>IF(OR($A103="",AU$4=""),"",IFERROR(COUNTIFS('Planning_zones'!$B$5:$B$154,$A103,'Planning_zones'!$K$5:$K$154,"&lt;&gt;Annulé",'Planning_zones'!$G$5:$G$154,"&lt;="&amp;AU$4+6,'Planning_zones'!$H$5:$H$154,"&gt;="&amp;AU$4),0))</f>
        <v/>
      </c>
      <c r="AV103" s="13">
        <f>IF(OR($A103="",AV$4=""),"",IFERROR(COUNTIFS('Planning_zones'!$B$5:$B$154,$A103,'Planning_zones'!$K$5:$K$154,"&lt;&gt;Annulé",'Planning_zones'!$G$5:$G$154,"&lt;="&amp;AV$4+6,'Planning_zones'!$H$5:$H$154,"&gt;="&amp;AV$4),0))</f>
        <v/>
      </c>
      <c r="AW103" s="13">
        <f>IF(OR($A103="",AW$4=""),"",IFERROR(COUNTIFS('Planning_zones'!$B$5:$B$154,$A103,'Planning_zones'!$K$5:$K$154,"&lt;&gt;Annulé",'Planning_zones'!$G$5:$G$154,"&lt;="&amp;AW$4+6,'Planning_zones'!$H$5:$H$154,"&gt;="&amp;AW$4),0))</f>
        <v/>
      </c>
      <c r="AX103" s="13">
        <f>IF(OR($A103="",AX$4=""),"",IFERROR(COUNTIFS('Planning_zones'!$B$5:$B$154,$A103,'Planning_zones'!$K$5:$K$154,"&lt;&gt;Annulé",'Planning_zones'!$G$5:$G$154,"&lt;="&amp;AX$4+6,'Planning_zones'!$H$5:$H$154,"&gt;="&amp;AX$4),0))</f>
        <v/>
      </c>
      <c r="AY103" s="13">
        <f>IF(OR($A103="",AY$4=""),"",IFERROR(COUNTIFS('Planning_zones'!$B$5:$B$154,$A103,'Planning_zones'!$K$5:$K$154,"&lt;&gt;Annulé",'Planning_zones'!$G$5:$G$154,"&lt;="&amp;AY$4+6,'Planning_zones'!$H$5:$H$154,"&gt;="&amp;AY$4),0))</f>
        <v/>
      </c>
      <c r="AZ103" s="13">
        <f>IF(OR($A103="",AZ$4=""),"",IFERROR(COUNTIFS('Planning_zones'!$B$5:$B$154,$A103,'Planning_zones'!$K$5:$K$154,"&lt;&gt;Annulé",'Planning_zones'!$G$5:$G$154,"&lt;="&amp;AZ$4+6,'Planning_zones'!$H$5:$H$154,"&gt;="&amp;AZ$4),0))</f>
        <v/>
      </c>
      <c r="BA103" s="13">
        <f>IF(OR($A103="",BA$4=""),"",IFERROR(COUNTIFS('Planning_zones'!$B$5:$B$154,$A103,'Planning_zones'!$K$5:$K$154,"&lt;&gt;Annulé",'Planning_zones'!$G$5:$G$154,"&lt;="&amp;BA$4+6,'Planning_zones'!$H$5:$H$154,"&gt;="&amp;BA$4),0))</f>
        <v/>
      </c>
    </row>
    <row r="104" ht="21" customHeight="1">
      <c r="A104" s="28">
        <f>IFERROR(INDEX('Paramètres'!$A$8:$A$107,MATCH(SMALL('Paramètres'!$C$8:$C$107,100),'Paramètres'!$C$8:$C$107,0)),"")</f>
        <v/>
      </c>
      <c r="B104" s="13">
        <f>IF(OR($A104="",B$4=""),"",IFERROR(COUNTIFS('Planning_zones'!$B$5:$B$154,$A104,'Planning_zones'!$K$5:$K$154,"&lt;&gt;Annulé",'Planning_zones'!$G$5:$G$154,"&lt;="&amp;B$4+6,'Planning_zones'!$H$5:$H$154,"&gt;="&amp;B$4),0))</f>
        <v/>
      </c>
      <c r="C104" s="13">
        <f>IF(OR($A104="",C$4=""),"",IFERROR(COUNTIFS('Planning_zones'!$B$5:$B$154,$A104,'Planning_zones'!$K$5:$K$154,"&lt;&gt;Annulé",'Planning_zones'!$G$5:$G$154,"&lt;="&amp;C$4+6,'Planning_zones'!$H$5:$H$154,"&gt;="&amp;C$4),0))</f>
        <v/>
      </c>
      <c r="D104" s="13">
        <f>IF(OR($A104="",D$4=""),"",IFERROR(COUNTIFS('Planning_zones'!$B$5:$B$154,$A104,'Planning_zones'!$K$5:$K$154,"&lt;&gt;Annulé",'Planning_zones'!$G$5:$G$154,"&lt;="&amp;D$4+6,'Planning_zones'!$H$5:$H$154,"&gt;="&amp;D$4),0))</f>
        <v/>
      </c>
      <c r="E104" s="13">
        <f>IF(OR($A104="",E$4=""),"",IFERROR(COUNTIFS('Planning_zones'!$B$5:$B$154,$A104,'Planning_zones'!$K$5:$K$154,"&lt;&gt;Annulé",'Planning_zones'!$G$5:$G$154,"&lt;="&amp;E$4+6,'Planning_zones'!$H$5:$H$154,"&gt;="&amp;E$4),0))</f>
        <v/>
      </c>
      <c r="F104" s="13">
        <f>IF(OR($A104="",F$4=""),"",IFERROR(COUNTIFS('Planning_zones'!$B$5:$B$154,$A104,'Planning_zones'!$K$5:$K$154,"&lt;&gt;Annulé",'Planning_zones'!$G$5:$G$154,"&lt;="&amp;F$4+6,'Planning_zones'!$H$5:$H$154,"&gt;="&amp;F$4),0))</f>
        <v/>
      </c>
      <c r="G104" s="13">
        <f>IF(OR($A104="",G$4=""),"",IFERROR(COUNTIFS('Planning_zones'!$B$5:$B$154,$A104,'Planning_zones'!$K$5:$K$154,"&lt;&gt;Annulé",'Planning_zones'!$G$5:$G$154,"&lt;="&amp;G$4+6,'Planning_zones'!$H$5:$H$154,"&gt;="&amp;G$4),0))</f>
        <v/>
      </c>
      <c r="H104" s="13">
        <f>IF(OR($A104="",H$4=""),"",IFERROR(COUNTIFS('Planning_zones'!$B$5:$B$154,$A104,'Planning_zones'!$K$5:$K$154,"&lt;&gt;Annulé",'Planning_zones'!$G$5:$G$154,"&lt;="&amp;H$4+6,'Planning_zones'!$H$5:$H$154,"&gt;="&amp;H$4),0))</f>
        <v/>
      </c>
      <c r="I104" s="13">
        <f>IF(OR($A104="",I$4=""),"",IFERROR(COUNTIFS('Planning_zones'!$B$5:$B$154,$A104,'Planning_zones'!$K$5:$K$154,"&lt;&gt;Annulé",'Planning_zones'!$G$5:$G$154,"&lt;="&amp;I$4+6,'Planning_zones'!$H$5:$H$154,"&gt;="&amp;I$4),0))</f>
        <v/>
      </c>
      <c r="J104" s="13">
        <f>IF(OR($A104="",J$4=""),"",IFERROR(COUNTIFS('Planning_zones'!$B$5:$B$154,$A104,'Planning_zones'!$K$5:$K$154,"&lt;&gt;Annulé",'Planning_zones'!$G$5:$G$154,"&lt;="&amp;J$4+6,'Planning_zones'!$H$5:$H$154,"&gt;="&amp;J$4),0))</f>
        <v/>
      </c>
      <c r="K104" s="13">
        <f>IF(OR($A104="",K$4=""),"",IFERROR(COUNTIFS('Planning_zones'!$B$5:$B$154,$A104,'Planning_zones'!$K$5:$K$154,"&lt;&gt;Annulé",'Planning_zones'!$G$5:$G$154,"&lt;="&amp;K$4+6,'Planning_zones'!$H$5:$H$154,"&gt;="&amp;K$4),0))</f>
        <v/>
      </c>
      <c r="L104" s="13">
        <f>IF(OR($A104="",L$4=""),"",IFERROR(COUNTIFS('Planning_zones'!$B$5:$B$154,$A104,'Planning_zones'!$K$5:$K$154,"&lt;&gt;Annulé",'Planning_zones'!$G$5:$G$154,"&lt;="&amp;L$4+6,'Planning_zones'!$H$5:$H$154,"&gt;="&amp;L$4),0))</f>
        <v/>
      </c>
      <c r="M104" s="13">
        <f>IF(OR($A104="",M$4=""),"",IFERROR(COUNTIFS('Planning_zones'!$B$5:$B$154,$A104,'Planning_zones'!$K$5:$K$154,"&lt;&gt;Annulé",'Planning_zones'!$G$5:$G$154,"&lt;="&amp;M$4+6,'Planning_zones'!$H$5:$H$154,"&gt;="&amp;M$4),0))</f>
        <v/>
      </c>
      <c r="N104" s="13">
        <f>IF(OR($A104="",N$4=""),"",IFERROR(COUNTIFS('Planning_zones'!$B$5:$B$154,$A104,'Planning_zones'!$K$5:$K$154,"&lt;&gt;Annulé",'Planning_zones'!$G$5:$G$154,"&lt;="&amp;N$4+6,'Planning_zones'!$H$5:$H$154,"&gt;="&amp;N$4),0))</f>
        <v/>
      </c>
      <c r="O104" s="13">
        <f>IF(OR($A104="",O$4=""),"",IFERROR(COUNTIFS('Planning_zones'!$B$5:$B$154,$A104,'Planning_zones'!$K$5:$K$154,"&lt;&gt;Annulé",'Planning_zones'!$G$5:$G$154,"&lt;="&amp;O$4+6,'Planning_zones'!$H$5:$H$154,"&gt;="&amp;O$4),0))</f>
        <v/>
      </c>
      <c r="P104" s="13">
        <f>IF(OR($A104="",P$4=""),"",IFERROR(COUNTIFS('Planning_zones'!$B$5:$B$154,$A104,'Planning_zones'!$K$5:$K$154,"&lt;&gt;Annulé",'Planning_zones'!$G$5:$G$154,"&lt;="&amp;P$4+6,'Planning_zones'!$H$5:$H$154,"&gt;="&amp;P$4),0))</f>
        <v/>
      </c>
      <c r="Q104" s="13">
        <f>IF(OR($A104="",Q$4=""),"",IFERROR(COUNTIFS('Planning_zones'!$B$5:$B$154,$A104,'Planning_zones'!$K$5:$K$154,"&lt;&gt;Annulé",'Planning_zones'!$G$5:$G$154,"&lt;="&amp;Q$4+6,'Planning_zones'!$H$5:$H$154,"&gt;="&amp;Q$4),0))</f>
        <v/>
      </c>
      <c r="R104" s="13">
        <f>IF(OR($A104="",R$4=""),"",IFERROR(COUNTIFS('Planning_zones'!$B$5:$B$154,$A104,'Planning_zones'!$K$5:$K$154,"&lt;&gt;Annulé",'Planning_zones'!$G$5:$G$154,"&lt;="&amp;R$4+6,'Planning_zones'!$H$5:$H$154,"&gt;="&amp;R$4),0))</f>
        <v/>
      </c>
      <c r="S104" s="13">
        <f>IF(OR($A104="",S$4=""),"",IFERROR(COUNTIFS('Planning_zones'!$B$5:$B$154,$A104,'Planning_zones'!$K$5:$K$154,"&lt;&gt;Annulé",'Planning_zones'!$G$5:$G$154,"&lt;="&amp;S$4+6,'Planning_zones'!$H$5:$H$154,"&gt;="&amp;S$4),0))</f>
        <v/>
      </c>
      <c r="T104" s="13">
        <f>IF(OR($A104="",T$4=""),"",IFERROR(COUNTIFS('Planning_zones'!$B$5:$B$154,$A104,'Planning_zones'!$K$5:$K$154,"&lt;&gt;Annulé",'Planning_zones'!$G$5:$G$154,"&lt;="&amp;T$4+6,'Planning_zones'!$H$5:$H$154,"&gt;="&amp;T$4),0))</f>
        <v/>
      </c>
      <c r="U104" s="13">
        <f>IF(OR($A104="",U$4=""),"",IFERROR(COUNTIFS('Planning_zones'!$B$5:$B$154,$A104,'Planning_zones'!$K$5:$K$154,"&lt;&gt;Annulé",'Planning_zones'!$G$5:$G$154,"&lt;="&amp;U$4+6,'Planning_zones'!$H$5:$H$154,"&gt;="&amp;U$4),0))</f>
        <v/>
      </c>
      <c r="V104" s="13">
        <f>IF(OR($A104="",V$4=""),"",IFERROR(COUNTIFS('Planning_zones'!$B$5:$B$154,$A104,'Planning_zones'!$K$5:$K$154,"&lt;&gt;Annulé",'Planning_zones'!$G$5:$G$154,"&lt;="&amp;V$4+6,'Planning_zones'!$H$5:$H$154,"&gt;="&amp;V$4),0))</f>
        <v/>
      </c>
      <c r="W104" s="13">
        <f>IF(OR($A104="",W$4=""),"",IFERROR(COUNTIFS('Planning_zones'!$B$5:$B$154,$A104,'Planning_zones'!$K$5:$K$154,"&lt;&gt;Annulé",'Planning_zones'!$G$5:$G$154,"&lt;="&amp;W$4+6,'Planning_zones'!$H$5:$H$154,"&gt;="&amp;W$4),0))</f>
        <v/>
      </c>
      <c r="X104" s="13">
        <f>IF(OR($A104="",X$4=""),"",IFERROR(COUNTIFS('Planning_zones'!$B$5:$B$154,$A104,'Planning_zones'!$K$5:$K$154,"&lt;&gt;Annulé",'Planning_zones'!$G$5:$G$154,"&lt;="&amp;X$4+6,'Planning_zones'!$H$5:$H$154,"&gt;="&amp;X$4),0))</f>
        <v/>
      </c>
      <c r="Y104" s="13">
        <f>IF(OR($A104="",Y$4=""),"",IFERROR(COUNTIFS('Planning_zones'!$B$5:$B$154,$A104,'Planning_zones'!$K$5:$K$154,"&lt;&gt;Annulé",'Planning_zones'!$G$5:$G$154,"&lt;="&amp;Y$4+6,'Planning_zones'!$H$5:$H$154,"&gt;="&amp;Y$4),0))</f>
        <v/>
      </c>
      <c r="Z104" s="13">
        <f>IF(OR($A104="",Z$4=""),"",IFERROR(COUNTIFS('Planning_zones'!$B$5:$B$154,$A104,'Planning_zones'!$K$5:$K$154,"&lt;&gt;Annulé",'Planning_zones'!$G$5:$G$154,"&lt;="&amp;Z$4+6,'Planning_zones'!$H$5:$H$154,"&gt;="&amp;Z$4),0))</f>
        <v/>
      </c>
      <c r="AA104" s="13">
        <f>IF(OR($A104="",AA$4=""),"",IFERROR(COUNTIFS('Planning_zones'!$B$5:$B$154,$A104,'Planning_zones'!$K$5:$K$154,"&lt;&gt;Annulé",'Planning_zones'!$G$5:$G$154,"&lt;="&amp;AA$4+6,'Planning_zones'!$H$5:$H$154,"&gt;="&amp;AA$4),0))</f>
        <v/>
      </c>
      <c r="AB104" s="13">
        <f>IF(OR($A104="",AB$4=""),"",IFERROR(COUNTIFS('Planning_zones'!$B$5:$B$154,$A104,'Planning_zones'!$K$5:$K$154,"&lt;&gt;Annulé",'Planning_zones'!$G$5:$G$154,"&lt;="&amp;AB$4+6,'Planning_zones'!$H$5:$H$154,"&gt;="&amp;AB$4),0))</f>
        <v/>
      </c>
      <c r="AC104" s="13">
        <f>IF(OR($A104="",AC$4=""),"",IFERROR(COUNTIFS('Planning_zones'!$B$5:$B$154,$A104,'Planning_zones'!$K$5:$K$154,"&lt;&gt;Annulé",'Planning_zones'!$G$5:$G$154,"&lt;="&amp;AC$4+6,'Planning_zones'!$H$5:$H$154,"&gt;="&amp;AC$4),0))</f>
        <v/>
      </c>
      <c r="AD104" s="13">
        <f>IF(OR($A104="",AD$4=""),"",IFERROR(COUNTIFS('Planning_zones'!$B$5:$B$154,$A104,'Planning_zones'!$K$5:$K$154,"&lt;&gt;Annulé",'Planning_zones'!$G$5:$G$154,"&lt;="&amp;AD$4+6,'Planning_zones'!$H$5:$H$154,"&gt;="&amp;AD$4),0))</f>
        <v/>
      </c>
      <c r="AE104" s="13">
        <f>IF(OR($A104="",AE$4=""),"",IFERROR(COUNTIFS('Planning_zones'!$B$5:$B$154,$A104,'Planning_zones'!$K$5:$K$154,"&lt;&gt;Annulé",'Planning_zones'!$G$5:$G$154,"&lt;="&amp;AE$4+6,'Planning_zones'!$H$5:$H$154,"&gt;="&amp;AE$4),0))</f>
        <v/>
      </c>
      <c r="AF104" s="13">
        <f>IF(OR($A104="",AF$4=""),"",IFERROR(COUNTIFS('Planning_zones'!$B$5:$B$154,$A104,'Planning_zones'!$K$5:$K$154,"&lt;&gt;Annulé",'Planning_zones'!$G$5:$G$154,"&lt;="&amp;AF$4+6,'Planning_zones'!$H$5:$H$154,"&gt;="&amp;AF$4),0))</f>
        <v/>
      </c>
      <c r="AG104" s="13">
        <f>IF(OR($A104="",AG$4=""),"",IFERROR(COUNTIFS('Planning_zones'!$B$5:$B$154,$A104,'Planning_zones'!$K$5:$K$154,"&lt;&gt;Annulé",'Planning_zones'!$G$5:$G$154,"&lt;="&amp;AG$4+6,'Planning_zones'!$H$5:$H$154,"&gt;="&amp;AG$4),0))</f>
        <v/>
      </c>
      <c r="AH104" s="13">
        <f>IF(OR($A104="",AH$4=""),"",IFERROR(COUNTIFS('Planning_zones'!$B$5:$B$154,$A104,'Planning_zones'!$K$5:$K$154,"&lt;&gt;Annulé",'Planning_zones'!$G$5:$G$154,"&lt;="&amp;AH$4+6,'Planning_zones'!$H$5:$H$154,"&gt;="&amp;AH$4),0))</f>
        <v/>
      </c>
      <c r="AI104" s="13">
        <f>IF(OR($A104="",AI$4=""),"",IFERROR(COUNTIFS('Planning_zones'!$B$5:$B$154,$A104,'Planning_zones'!$K$5:$K$154,"&lt;&gt;Annulé",'Planning_zones'!$G$5:$G$154,"&lt;="&amp;AI$4+6,'Planning_zones'!$H$5:$H$154,"&gt;="&amp;AI$4),0))</f>
        <v/>
      </c>
      <c r="AJ104" s="13">
        <f>IF(OR($A104="",AJ$4=""),"",IFERROR(COUNTIFS('Planning_zones'!$B$5:$B$154,$A104,'Planning_zones'!$K$5:$K$154,"&lt;&gt;Annulé",'Planning_zones'!$G$5:$G$154,"&lt;="&amp;AJ$4+6,'Planning_zones'!$H$5:$H$154,"&gt;="&amp;AJ$4),0))</f>
        <v/>
      </c>
      <c r="AK104" s="13">
        <f>IF(OR($A104="",AK$4=""),"",IFERROR(COUNTIFS('Planning_zones'!$B$5:$B$154,$A104,'Planning_zones'!$K$5:$K$154,"&lt;&gt;Annulé",'Planning_zones'!$G$5:$G$154,"&lt;="&amp;AK$4+6,'Planning_zones'!$H$5:$H$154,"&gt;="&amp;AK$4),0))</f>
        <v/>
      </c>
      <c r="AL104" s="13">
        <f>IF(OR($A104="",AL$4=""),"",IFERROR(COUNTIFS('Planning_zones'!$B$5:$B$154,$A104,'Planning_zones'!$K$5:$K$154,"&lt;&gt;Annulé",'Planning_zones'!$G$5:$G$154,"&lt;="&amp;AL$4+6,'Planning_zones'!$H$5:$H$154,"&gt;="&amp;AL$4),0))</f>
        <v/>
      </c>
      <c r="AM104" s="13">
        <f>IF(OR($A104="",AM$4=""),"",IFERROR(COUNTIFS('Planning_zones'!$B$5:$B$154,$A104,'Planning_zones'!$K$5:$K$154,"&lt;&gt;Annulé",'Planning_zones'!$G$5:$G$154,"&lt;="&amp;AM$4+6,'Planning_zones'!$H$5:$H$154,"&gt;="&amp;AM$4),0))</f>
        <v/>
      </c>
      <c r="AN104" s="13">
        <f>IF(OR($A104="",AN$4=""),"",IFERROR(COUNTIFS('Planning_zones'!$B$5:$B$154,$A104,'Planning_zones'!$K$5:$K$154,"&lt;&gt;Annulé",'Planning_zones'!$G$5:$G$154,"&lt;="&amp;AN$4+6,'Planning_zones'!$H$5:$H$154,"&gt;="&amp;AN$4),0))</f>
        <v/>
      </c>
      <c r="AO104" s="13">
        <f>IF(OR($A104="",AO$4=""),"",IFERROR(COUNTIFS('Planning_zones'!$B$5:$B$154,$A104,'Planning_zones'!$K$5:$K$154,"&lt;&gt;Annulé",'Planning_zones'!$G$5:$G$154,"&lt;="&amp;AO$4+6,'Planning_zones'!$H$5:$H$154,"&gt;="&amp;AO$4),0))</f>
        <v/>
      </c>
      <c r="AP104" s="13">
        <f>IF(OR($A104="",AP$4=""),"",IFERROR(COUNTIFS('Planning_zones'!$B$5:$B$154,$A104,'Planning_zones'!$K$5:$K$154,"&lt;&gt;Annulé",'Planning_zones'!$G$5:$G$154,"&lt;="&amp;AP$4+6,'Planning_zones'!$H$5:$H$154,"&gt;="&amp;AP$4),0))</f>
        <v/>
      </c>
      <c r="AQ104" s="13">
        <f>IF(OR($A104="",AQ$4=""),"",IFERROR(COUNTIFS('Planning_zones'!$B$5:$B$154,$A104,'Planning_zones'!$K$5:$K$154,"&lt;&gt;Annulé",'Planning_zones'!$G$5:$G$154,"&lt;="&amp;AQ$4+6,'Planning_zones'!$H$5:$H$154,"&gt;="&amp;AQ$4),0))</f>
        <v/>
      </c>
      <c r="AR104" s="13">
        <f>IF(OR($A104="",AR$4=""),"",IFERROR(COUNTIFS('Planning_zones'!$B$5:$B$154,$A104,'Planning_zones'!$K$5:$K$154,"&lt;&gt;Annulé",'Planning_zones'!$G$5:$G$154,"&lt;="&amp;AR$4+6,'Planning_zones'!$H$5:$H$154,"&gt;="&amp;AR$4),0))</f>
        <v/>
      </c>
      <c r="AS104" s="13">
        <f>IF(OR($A104="",AS$4=""),"",IFERROR(COUNTIFS('Planning_zones'!$B$5:$B$154,$A104,'Planning_zones'!$K$5:$K$154,"&lt;&gt;Annulé",'Planning_zones'!$G$5:$G$154,"&lt;="&amp;AS$4+6,'Planning_zones'!$H$5:$H$154,"&gt;="&amp;AS$4),0))</f>
        <v/>
      </c>
      <c r="AT104" s="13">
        <f>IF(OR($A104="",AT$4=""),"",IFERROR(COUNTIFS('Planning_zones'!$B$5:$B$154,$A104,'Planning_zones'!$K$5:$K$154,"&lt;&gt;Annulé",'Planning_zones'!$G$5:$G$154,"&lt;="&amp;AT$4+6,'Planning_zones'!$H$5:$H$154,"&gt;="&amp;AT$4),0))</f>
        <v/>
      </c>
      <c r="AU104" s="13">
        <f>IF(OR($A104="",AU$4=""),"",IFERROR(COUNTIFS('Planning_zones'!$B$5:$B$154,$A104,'Planning_zones'!$K$5:$K$154,"&lt;&gt;Annulé",'Planning_zones'!$G$5:$G$154,"&lt;="&amp;AU$4+6,'Planning_zones'!$H$5:$H$154,"&gt;="&amp;AU$4),0))</f>
        <v/>
      </c>
      <c r="AV104" s="13">
        <f>IF(OR($A104="",AV$4=""),"",IFERROR(COUNTIFS('Planning_zones'!$B$5:$B$154,$A104,'Planning_zones'!$K$5:$K$154,"&lt;&gt;Annulé",'Planning_zones'!$G$5:$G$154,"&lt;="&amp;AV$4+6,'Planning_zones'!$H$5:$H$154,"&gt;="&amp;AV$4),0))</f>
        <v/>
      </c>
      <c r="AW104" s="13">
        <f>IF(OR($A104="",AW$4=""),"",IFERROR(COUNTIFS('Planning_zones'!$B$5:$B$154,$A104,'Planning_zones'!$K$5:$K$154,"&lt;&gt;Annulé",'Planning_zones'!$G$5:$G$154,"&lt;="&amp;AW$4+6,'Planning_zones'!$H$5:$H$154,"&gt;="&amp;AW$4),0))</f>
        <v/>
      </c>
      <c r="AX104" s="13">
        <f>IF(OR($A104="",AX$4=""),"",IFERROR(COUNTIFS('Planning_zones'!$B$5:$B$154,$A104,'Planning_zones'!$K$5:$K$154,"&lt;&gt;Annulé",'Planning_zones'!$G$5:$G$154,"&lt;="&amp;AX$4+6,'Planning_zones'!$H$5:$H$154,"&gt;="&amp;AX$4),0))</f>
        <v/>
      </c>
      <c r="AY104" s="13">
        <f>IF(OR($A104="",AY$4=""),"",IFERROR(COUNTIFS('Planning_zones'!$B$5:$B$154,$A104,'Planning_zones'!$K$5:$K$154,"&lt;&gt;Annulé",'Planning_zones'!$G$5:$G$154,"&lt;="&amp;AY$4+6,'Planning_zones'!$H$5:$H$154,"&gt;="&amp;AY$4),0))</f>
        <v/>
      </c>
      <c r="AZ104" s="13">
        <f>IF(OR($A104="",AZ$4=""),"",IFERROR(COUNTIFS('Planning_zones'!$B$5:$B$154,$A104,'Planning_zones'!$K$5:$K$154,"&lt;&gt;Annulé",'Planning_zones'!$G$5:$G$154,"&lt;="&amp;AZ$4+6,'Planning_zones'!$H$5:$H$154,"&gt;="&amp;AZ$4),0))</f>
        <v/>
      </c>
      <c r="BA104" s="13">
        <f>IF(OR($A104="",BA$4=""),"",IFERROR(COUNTIFS('Planning_zones'!$B$5:$B$154,$A104,'Planning_zones'!$K$5:$K$154,"&lt;&gt;Annulé",'Planning_zones'!$G$5:$G$154,"&lt;="&amp;BA$4+6,'Planning_zones'!$H$5:$H$154,"&gt;="&amp;BA$4),0))</f>
        <v/>
      </c>
    </row>
  </sheetData>
  <autoFilter ref="A4:BA104"/>
  <mergeCells count="1">
    <mergeCell ref="A1:BA1"/>
  </mergeCells>
  <conditionalFormatting sqref="B5:BA104">
    <cfRule type="cellIs" priority="1" operator="equal" dxfId="4">
      <formula>0</formula>
    </cfRule>
    <cfRule type="cellIs" priority="2" operator="equal" dxfId="5">
      <formula>1</formula>
    </cfRule>
    <cfRule type="cellIs" priority="3" operator="equal" dxfId="6">
      <formula>2</formula>
    </cfRule>
    <cfRule type="cellIs" priority="4" operator="greaterThanOrEqual" dxfId="3">
      <formula>3</formula>
    </cfRule>
  </conditionalFormatting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2026-09-07T06:11:44Z</dcterms:created>
  <dcterms:modified xmlns:dcterms="http://purl.org/dc/terms/" xmlns:xsi="http://www.w3.org/2001/XMLSchema-instance" xsi:type="dcterms:W3CDTF">2026-09-07T06:11:44Z</dcterms:modified>
</cp:coreProperties>
</file>