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Registre" sheetId="2" state="visible" r:id="rId2"/>
    <sheet xmlns:r="http://schemas.openxmlformats.org/officeDocument/2006/relationships" name="Référentiels" sheetId="3" state="visible" r:id="rId3"/>
    <sheet xmlns:r="http://schemas.openxmlformats.org/officeDocument/2006/relationships" name="Mode d’emploi" sheetId="4" state="visible" r:id="rId4"/>
  </sheets>
  <definedNames>
    <definedName name="_xlnm._FilterDatabase" localSheetId="1" hidden="1">'Registre'!$A$1:$V$111</definedName>
    <definedName name="_xlnm._FilterDatabase" localSheetId="2" hidden="1">'Référentiels'!$A$5:$E$20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# ##0,00 &quot;€&quot;"/>
    <numFmt numFmtId="166" formatCode="0,0"/>
    <numFmt numFmtId="167" formatCode="0,0 %"/>
    <numFmt numFmtId="168" formatCode="0 &quot;jours&quot;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1F2933"/>
      <sz val="10"/>
    </font>
    <font>
      <name val="Aptos"/>
      <b val="1"/>
      <color rgb="001F2933"/>
      <sz val="10"/>
    </font>
    <font>
      <name val="Aptos"/>
      <b val="1"/>
      <color rgb="00FFFFFF"/>
      <sz val="10"/>
    </font>
    <font>
      <name val="Aptos"/>
      <i val="1"/>
      <color rgb="004B5563"/>
      <sz val="10"/>
    </font>
    <font>
      <name val="Aptos"/>
      <color rgb="00555555"/>
      <sz val="10"/>
    </font>
  </fonts>
  <fills count="11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FF0AE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E7EEF7"/>
      </patternFill>
    </fill>
    <fill>
      <patternFill patternType="solid">
        <fgColor rgb="00F4B183"/>
      </patternFill>
    </fill>
    <fill>
      <patternFill patternType="solid">
        <fgColor rgb="002F6B4F"/>
      </patternFill>
    </fill>
    <fill>
      <patternFill patternType="solid">
        <fgColor rgb="00D9D9D9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center" vertical="center"/>
    </xf>
    <xf numFmtId="164" fontId="3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168" fontId="3" fillId="6" borderId="1" applyAlignment="1" pivotButton="0" quotePrefix="0" xfId="0">
      <alignment horizontal="center" vertical="center"/>
    </xf>
    <xf numFmtId="168" fontId="3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165" fontId="2" fillId="3" borderId="1" applyAlignment="1" pivotButton="0" quotePrefix="0" xfId="0">
      <alignment horizontal="right" vertical="center"/>
    </xf>
    <xf numFmtId="1" fontId="2" fillId="3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top" wrapText="1"/>
    </xf>
    <xf numFmtId="1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top" wrapText="1"/>
    </xf>
    <xf numFmtId="1" fontId="3" fillId="3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3" fillId="8" borderId="1" applyAlignment="1" pivotButton="0" quotePrefix="0" xfId="0">
      <alignment horizontal="left" vertical="top" wrapText="1"/>
    </xf>
    <xf numFmtId="0" fontId="4" fillId="9" borderId="1" applyAlignment="1" pivotButton="0" quotePrefix="0" xfId="0">
      <alignment horizontal="left" vertical="top" wrapText="1"/>
    </xf>
    <xf numFmtId="0" fontId="6" fillId="10" borderId="1" applyAlignment="1" pivotButton="0" quotePrefix="0" xfId="0">
      <alignment horizontal="left" vertical="top" wrapText="1"/>
    </xf>
    <xf numFmtId="0" fontId="4" fillId="2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3" fillId="7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168" fontId="3" fillId="6" borderId="1" applyAlignment="1" pivotButton="0" quotePrefix="0" xfId="0">
      <alignment horizontal="center" vertical="center"/>
    </xf>
    <xf numFmtId="168" fontId="3" fillId="5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1F2933"/>
        <sz val="10"/>
      </font>
      <fill>
        <patternFill patternType="solid">
          <fgColor rgb="00F4B183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color rgb="00555555"/>
        <sz val="10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Decisions" displayName="tblDecisions" ref="A1:V111" headerRowCount="1">
  <autoFilter ref="A1:V111"/>
  <tableColumns count="22">
    <tableColumn id="1" name="ID décision"/>
    <tableColumn id="2" name="Date demande"/>
    <tableColumn id="3" name="Date cible"/>
    <tableColumn id="4" name="Statut"/>
    <tableColumn id="5" name="Lot"/>
    <tableColumn id="6" name="Zone"/>
    <tableColumn id="7" name="Sujet"/>
    <tableColumn id="8" name="Options examinées"/>
    <tableColumn id="9" name="Décision retenue"/>
    <tableColumn id="10" name="Motif de la décision"/>
    <tableColumn id="11" name="Fonction décideur"/>
    <tableColumn id="12" name="Date décision"/>
    <tableColumn id="13" name="Impact coût estimé HT (€)"/>
    <tableColumn id="14" name="Impact délai (jours)"/>
    <tableColumn id="15" name="Niveau d’impact"/>
    <tableColumn id="16" name="Référence interne"/>
    <tableColumn id="17" name="Pilote d’application"/>
    <tableColumn id="18" name="Application confirmée"/>
    <tableColumn id="19" name="Date d’application"/>
    <tableColumn id="20" name="Délai d’arbitrage (jours)"/>
    <tableColumn id="21" name="Alerte"/>
    <tableColumn id="22" name="Commentair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C2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70" customWidth="1" min="3" max="3"/>
  </cols>
  <sheetData>
    <row r="1" ht="30" customHeight="1">
      <c r="A1" s="1" t="inlineStr">
        <is>
          <t>Synthèse du registre des décisions</t>
        </is>
      </c>
      <c r="B1" s="39" t="n"/>
      <c r="C1" s="40" t="n"/>
    </row>
    <row r="2">
      <c r="A2" s="2" t="inlineStr">
        <is>
          <t>Date d’actualisation</t>
        </is>
      </c>
      <c r="B2" s="41">
        <f>TODAY()</f>
        <v/>
      </c>
      <c r="C2" s="4" t="inlineStr">
        <is>
          <t>Opération Atelier Boréal — chantier manifestement fictif</t>
        </is>
      </c>
    </row>
    <row r="3">
      <c r="A3" s="5" t="inlineStr">
        <is>
          <t>Indicateur</t>
        </is>
      </c>
      <c r="B3" s="5" t="inlineStr">
        <is>
          <t>Valeur</t>
        </is>
      </c>
      <c r="C3" s="5" t="inlineStr">
        <is>
          <t>Lecture de pilotage</t>
        </is>
      </c>
    </row>
    <row r="4" ht="30" customHeight="1">
      <c r="A4" s="6" t="inlineStr">
        <is>
          <t>Décisions enregistrées</t>
        </is>
      </c>
      <c r="B4" s="7">
        <f>COUNTIF('Registre'!$A$2:$A$111,"&lt;&gt;")</f>
        <v/>
      </c>
      <c r="C4" s="6" t="inlineStr">
        <is>
          <t>Volume total consigné dans le registre.</t>
        </is>
      </c>
    </row>
    <row r="5" ht="30" customHeight="1">
      <c r="A5" s="8" t="inlineStr">
        <is>
          <t>Arbitrages ouverts</t>
        </is>
      </c>
      <c r="B5" s="9">
        <f>COUNTIF('Registre'!$D$2:$D$111,"À instruire")+COUNTIF('Registre'!$D$2:$D$111,"En arbitrage")</f>
        <v/>
      </c>
      <c r="C5" s="8" t="inlineStr">
        <is>
          <t>Décisions encore à instruire ou en cours d’arbitrage.</t>
        </is>
      </c>
    </row>
    <row r="6" ht="30" customHeight="1">
      <c r="A6" s="6" t="inlineStr">
        <is>
          <t>Échéances dépassées</t>
        </is>
      </c>
      <c r="B6" s="7">
        <f>COUNTIF('Registre'!$U$2:$U$111,"ÉCHÉANCE DÉPASSÉE")</f>
        <v/>
      </c>
      <c r="C6" s="6" t="inlineStr">
        <is>
          <t>Arbitrages ouverts dont la date cible est dépassée.</t>
        </is>
      </c>
    </row>
    <row r="7" ht="30" customHeight="1">
      <c r="A7" s="8" t="inlineStr">
        <is>
          <t>Décisions prises</t>
        </is>
      </c>
      <c r="B7" s="9">
        <f>COUNTIF('Registre'!$D$2:$D$111,"Décidée")</f>
        <v/>
      </c>
      <c r="C7" s="8" t="inlineStr">
        <is>
          <t>Décisions portant le statut Décidée.</t>
        </is>
      </c>
    </row>
    <row r="8" ht="30" customHeight="1">
      <c r="A8" s="6" t="inlineStr">
        <is>
          <t>Impact coût décidé</t>
        </is>
      </c>
      <c r="B8" s="42">
        <f>IFERROR(SUMIFS('Registre'!$M$2:$M$111,'Registre'!$D$2:$D$111,"Décidée"),0)</f>
        <v/>
      </c>
      <c r="C8" s="6" t="inlineStr">
        <is>
          <t>Somme des impacts estimés HT des décisions prises.</t>
        </is>
      </c>
    </row>
    <row r="9" ht="30" customHeight="1">
      <c r="A9" s="8" t="inlineStr">
        <is>
          <t>Délai moyen d’arbitrage</t>
        </is>
      </c>
      <c r="B9" s="43">
        <f>IFERROR(AVERAGEIFS('Registre'!$T$2:$T$111,'Registre'!$D$2:$D$111,"Décidée"),"")</f>
        <v/>
      </c>
      <c r="C9" s="8" t="inlineStr">
        <is>
          <t>Moyenne laissée vide lorsqu’aucune décision exploitable n’existe.</t>
        </is>
      </c>
    </row>
    <row r="10" ht="30" customHeight="1">
      <c r="A10" s="6" t="inlineStr">
        <is>
          <t>Taux d’application confirmée</t>
        </is>
      </c>
      <c r="B10" s="44">
        <f>IFERROR(COUNTIFS('Registre'!$D$2:$D$111,"Décidée",'Registre'!$R$2:$R$111,"Oui")/COUNTIF('Registre'!$D$2:$D$111,"Décidée"),"")</f>
        <v/>
      </c>
      <c r="C10" s="6" t="inlineStr">
        <is>
          <t>Part des décisions prises dont l’application est confirmée.</t>
        </is>
      </c>
    </row>
    <row r="11" ht="30" customHeight="1">
      <c r="A11" s="8" t="inlineStr">
        <is>
          <t>Échéances proches</t>
        </is>
      </c>
      <c r="B11" s="9">
        <f>COUNTIF('Registre'!$U$2:$U$111,"ÉCHÉANCE PROCHE")</f>
        <v/>
      </c>
      <c r="C11" s="8" t="inlineStr">
        <is>
          <t>Arbitrages ouverts entrant dans le délai d’alerte paramétré.</t>
        </is>
      </c>
    </row>
    <row r="12" ht="30" customHeight="1">
      <c r="A12" s="6" t="inlineStr">
        <is>
          <t>Décisions incomplètes</t>
        </is>
      </c>
      <c r="B12" s="7">
        <f>COUNTIF('Registre'!$U$2:$U$111,"DÉCISION INCOMPLÈTE")</f>
        <v/>
      </c>
      <c r="C12" s="6" t="inlineStr">
        <is>
          <t>Décisions prises sans décision retenue, fonction décideur ou date.</t>
        </is>
      </c>
    </row>
    <row r="13" ht="30" customHeight="1">
      <c r="A13" s="8" t="inlineStr">
        <is>
          <t>Applications à confirmer</t>
        </is>
      </c>
      <c r="B13" s="9">
        <f>COUNTIF('Registre'!$U$2:$U$111,"APPLICATION À CONFIRMER")</f>
        <v/>
      </c>
      <c r="C13" s="8" t="inlineStr">
        <is>
          <t>Décisions prises dont l’application reste déclarée Non.</t>
        </is>
      </c>
    </row>
    <row r="14" ht="30" customHeight="1">
      <c r="A14" s="6" t="inlineStr">
        <is>
          <t>Impact délai décidé</t>
        </is>
      </c>
      <c r="B14" s="13">
        <f>IFERROR(SUMIFS('Registre'!$N$2:$N$111,'Registre'!$D$2:$D$111,"Décidée"),0)</f>
        <v/>
      </c>
      <c r="C14" s="6" t="inlineStr">
        <is>
          <t>Cumul indicatif des impacts délai enregistrés sur les décisions prises.</t>
        </is>
      </c>
    </row>
    <row r="15"/>
    <row r="16">
      <c r="A16" s="5" t="inlineStr">
        <is>
          <t>Paramètre actif</t>
        </is>
      </c>
      <c r="B16" s="5" t="inlineStr">
        <is>
          <t>Valeur</t>
        </is>
      </c>
      <c r="C16" s="5" t="inlineStr">
        <is>
          <t>Emplacement de modification</t>
        </is>
      </c>
    </row>
    <row r="17">
      <c r="A17" s="8" t="inlineStr">
        <is>
          <t>Délai d’alerte avant échéance</t>
        </is>
      </c>
      <c r="B17" s="45">
        <f>'Référentiels'!$B$2</f>
        <v/>
      </c>
      <c r="C17" s="8" t="inlineStr">
        <is>
          <t>Référentiels, cellule B2</t>
        </is>
      </c>
    </row>
    <row r="18">
      <c r="A18" s="6" t="inlineStr">
        <is>
          <t>Délai cible d’arbitrage</t>
        </is>
      </c>
      <c r="B18" s="46">
        <f>'Référentiels'!$B$3</f>
        <v/>
      </c>
      <c r="C18" s="6" t="inlineStr">
        <is>
          <t>Référentiels, cellule B3</t>
        </is>
      </c>
    </row>
    <row r="19"/>
    <row r="20">
      <c r="A20" s="16" t="inlineStr">
        <is>
          <t>Outil interne de pilotage – non contractuel</t>
        </is>
      </c>
    </row>
  </sheetData>
  <mergeCells count="1">
    <mergeCell ref="A1:C1"/>
  </mergeCells>
  <pageMargins left="0.35" right="0.35" top="0.45" bottom="0.45" header="0.5" footer="0.5"/>
  <pageSetup orientation="landscape" fitToWidth="1"/>
</worksheet>
</file>

<file path=xl/worksheets/sheet2.xml><?xml version="1.0" encoding="utf-8"?>
<worksheet xmlns="http://schemas.openxmlformats.org/spreadsheetml/2006/main">
  <sheetPr>
    <tabColor rgb="00A84F2A"/>
    <outlinePr summaryBelow="1" summaryRight="1"/>
    <pageSetUpPr/>
  </sheetPr>
  <dimension ref="A1:V11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4" max="4"/>
    <col width="16" customWidth="1" min="5" max="5"/>
    <col width="18" customWidth="1" min="6" max="6"/>
    <col width="27" customWidth="1" min="7" max="7"/>
    <col width="29" customWidth="1" min="8" max="8"/>
    <col width="22" customWidth="1" min="9" max="9"/>
    <col width="34" customWidth="1" min="10" max="10"/>
    <col width="23" customWidth="1" min="11" max="11"/>
    <col width="13" customWidth="1" min="12" max="12"/>
    <col width="22" customWidth="1" min="13" max="13"/>
    <col width="18" customWidth="1" min="14" max="14"/>
    <col width="16" customWidth="1" min="15" max="15"/>
    <col width="18" customWidth="1" min="16" max="16"/>
    <col width="23" customWidth="1" min="17" max="17"/>
    <col width="21" customWidth="1" min="18" max="18"/>
    <col width="15" customWidth="1" min="19" max="19"/>
    <col width="22" customWidth="1" min="20" max="20"/>
    <col width="27" customWidth="1" min="21" max="21"/>
    <col width="34" customWidth="1" min="22" max="22"/>
  </cols>
  <sheetData>
    <row r="1" ht="48" customHeight="1">
      <c r="A1" s="17" t="inlineStr">
        <is>
          <t>ID décision</t>
        </is>
      </c>
      <c r="B1" s="17" t="inlineStr">
        <is>
          <t>Date demande</t>
        </is>
      </c>
      <c r="C1" s="17" t="inlineStr">
        <is>
          <t>Date cible</t>
        </is>
      </c>
      <c r="D1" s="17" t="inlineStr">
        <is>
          <t>Statut</t>
        </is>
      </c>
      <c r="E1" s="17" t="inlineStr">
        <is>
          <t>Lot</t>
        </is>
      </c>
      <c r="F1" s="17" t="inlineStr">
        <is>
          <t>Zone</t>
        </is>
      </c>
      <c r="G1" s="17" t="inlineStr">
        <is>
          <t>Sujet</t>
        </is>
      </c>
      <c r="H1" s="17" t="inlineStr">
        <is>
          <t>Options examinées</t>
        </is>
      </c>
      <c r="I1" s="17" t="inlineStr">
        <is>
          <t>Décision retenue</t>
        </is>
      </c>
      <c r="J1" s="17" t="inlineStr">
        <is>
          <t>Motif de la décision</t>
        </is>
      </c>
      <c r="K1" s="17" t="inlineStr">
        <is>
          <t>Fonction décideur</t>
        </is>
      </c>
      <c r="L1" s="17" t="inlineStr">
        <is>
          <t>Date décision</t>
        </is>
      </c>
      <c r="M1" s="17" t="inlineStr">
        <is>
          <t>Impact coût estimé HT (€)</t>
        </is>
      </c>
      <c r="N1" s="17" t="inlineStr">
        <is>
          <t>Impact délai (jours)</t>
        </is>
      </c>
      <c r="O1" s="17" t="inlineStr">
        <is>
          <t>Niveau d’impact</t>
        </is>
      </c>
      <c r="P1" s="17" t="inlineStr">
        <is>
          <t>Référence interne</t>
        </is>
      </c>
      <c r="Q1" s="17" t="inlineStr">
        <is>
          <t>Pilote d’application</t>
        </is>
      </c>
      <c r="R1" s="17" t="inlineStr">
        <is>
          <t>Application confirmée</t>
        </is>
      </c>
      <c r="S1" s="17" t="inlineStr">
        <is>
          <t>Date d’application</t>
        </is>
      </c>
      <c r="T1" s="17" t="inlineStr">
        <is>
          <t>Délai d’arbitrage (jours)</t>
        </is>
      </c>
      <c r="U1" s="17" t="inlineStr">
        <is>
          <t>Alerte</t>
        </is>
      </c>
      <c r="V1" s="17" t="inlineStr">
        <is>
          <t>Commentaire</t>
        </is>
      </c>
    </row>
    <row r="2" ht="40" customHeight="1">
      <c r="A2" s="18" t="inlineStr">
        <is>
          <t>DEC-001</t>
        </is>
      </c>
      <c r="B2" s="47" t="n">
        <v>46237</v>
      </c>
      <c r="C2" s="47" t="n">
        <v>46244</v>
      </c>
      <c r="D2" s="18" t="inlineStr">
        <is>
          <t>Décidée</t>
        </is>
      </c>
      <c r="E2" s="18" t="inlineStr">
        <is>
          <t>Cloisons</t>
        </is>
      </c>
      <c r="F2" s="20" t="inlineStr">
        <is>
          <t>Zone témoin A</t>
        </is>
      </c>
      <c r="G2" s="20" t="inlineStr">
        <is>
          <t>Trappe pédagogique</t>
        </is>
      </c>
      <c r="H2" s="20" t="inlineStr">
        <is>
          <t>Option A / Option B</t>
        </is>
      </c>
      <c r="I2" s="20" t="inlineStr">
        <is>
          <t>Option B</t>
        </is>
      </c>
      <c r="J2" s="20" t="inlineStr">
        <is>
          <t>Accès facilité sur la maquette fictive</t>
        </is>
      </c>
      <c r="K2" s="18" t="inlineStr">
        <is>
          <t>Direction de projet</t>
        </is>
      </c>
      <c r="L2" s="47" t="n">
        <v>46240</v>
      </c>
      <c r="M2" s="48" t="n">
        <v>1250</v>
      </c>
      <c r="N2" s="22" t="n">
        <v>1</v>
      </c>
      <c r="O2" s="18" t="inlineStr">
        <is>
          <t>Faible</t>
        </is>
      </c>
      <c r="P2" s="20" t="inlineStr">
        <is>
          <t>REF-FICT-001</t>
        </is>
      </c>
      <c r="Q2" s="20" t="inlineStr">
        <is>
          <t>Équipe second œuvre</t>
        </is>
      </c>
      <c r="R2" s="18" t="inlineStr">
        <is>
          <t>Oui</t>
        </is>
      </c>
      <c r="S2" s="47" t="n">
        <v>46242</v>
      </c>
      <c r="T2" s="23">
        <f>IFERROR(IF(OR($B2="",$L2=""),"",MAX(0,$L2-$B2)),"")</f>
        <v/>
      </c>
      <c r="U2" s="24">
        <f>IFERROR(IF($A2="","",IF(AND(OR($D2="À instruire",$D2="En arbitrage"),$C2&lt;&gt;"",$C2&lt;TODAY()),"ÉCHÉANCE DÉPASSÉE",IF(AND(OR($D2="À instruire",$D2="En arbitrage"),$C2&lt;&gt;"",$C2&lt;=TODAY()+'Référentiels'!$B$2),"ÉCHÉANCE PROCHE",IF(AND($D2="Décidée",OR($I2="",$K2="",$L2="")),"DÉCISION INCOMPLÈTE",IF(AND($D2="Décidée",$R2="Non"),"APPLICATION À CONFIRMER",""))))),"À VÉRIFIER")</f>
        <v/>
      </c>
      <c r="V2" s="25" t="inlineStr">
        <is>
          <t>EXEMPLES FICTIFS – À SUPPRIMER</t>
        </is>
      </c>
    </row>
    <row r="3" ht="40" customHeight="1">
      <c r="A3" s="18" t="inlineStr">
        <is>
          <t>DEC-002</t>
        </is>
      </c>
      <c r="B3" s="47" t="n">
        <v>46239</v>
      </c>
      <c r="C3" s="47" t="n">
        <v>46248</v>
      </c>
      <c r="D3" s="18" t="inlineStr">
        <is>
          <t>Décidée</t>
        </is>
      </c>
      <c r="E3" s="18" t="inlineStr">
        <is>
          <t>Électricité</t>
        </is>
      </c>
      <c r="F3" s="20" t="inlineStr">
        <is>
          <t>Local témoin B</t>
        </is>
      </c>
      <c r="G3" s="20" t="inlineStr">
        <is>
          <t>Implantation témoin</t>
        </is>
      </c>
      <c r="H3" s="20" t="inlineStr">
        <is>
          <t>Option A / Option C</t>
        </is>
      </c>
      <c r="I3" s="20" t="inlineStr">
        <is>
          <t>Option A</t>
        </is>
      </c>
      <c r="J3" s="20" t="inlineStr">
        <is>
          <t>Cheminement simplifié pour la démonstration</t>
        </is>
      </c>
      <c r="K3" s="18" t="inlineStr">
        <is>
          <t>Conducteur de travaux</t>
        </is>
      </c>
      <c r="L3" s="47" t="n">
        <v>46246</v>
      </c>
      <c r="M3" s="48" t="n">
        <v>-600</v>
      </c>
      <c r="N3" s="22" t="n">
        <v>0</v>
      </c>
      <c r="O3" s="18" t="inlineStr">
        <is>
          <t>Faible</t>
        </is>
      </c>
      <c r="P3" s="20" t="inlineStr">
        <is>
          <t>REF-FICT-002</t>
        </is>
      </c>
      <c r="Q3" s="20" t="inlineStr">
        <is>
          <t>Équipe électricité</t>
        </is>
      </c>
      <c r="R3" s="18" t="inlineStr">
        <is>
          <t>Non</t>
        </is>
      </c>
      <c r="S3" s="47" t="n"/>
      <c r="T3" s="26">
        <f>IFERROR(IF(OR($B3="",$L3=""),"",MAX(0,$L3-$B3)),"")</f>
        <v/>
      </c>
      <c r="U3" s="27">
        <f>IFERROR(IF($A3="","",IF(AND(OR($D3="À instruire",$D3="En arbitrage"),$C3&lt;&gt;"",$C3&lt;TODAY()),"ÉCHÉANCE DÉPASSÉE",IF(AND(OR($D3="À instruire",$D3="En arbitrage"),$C3&lt;&gt;"",$C3&lt;=TODAY()+'Référentiels'!$B$2),"ÉCHÉANCE PROCHE",IF(AND($D3="Décidée",OR($I3="",$K3="",$L3="")),"DÉCISION INCOMPLÈTE",IF(AND($D3="Décidée",$R3="Non"),"APPLICATION À CONFIRMER",""))))),"À VÉRIFIER")</f>
        <v/>
      </c>
      <c r="V3" s="25" t="inlineStr">
        <is>
          <t>EXEMPLES FICTIFS – À SUPPRIMER</t>
        </is>
      </c>
    </row>
    <row r="4" ht="40" customHeight="1">
      <c r="A4" s="18" t="inlineStr">
        <is>
          <t>DEC-003</t>
        </is>
      </c>
      <c r="B4" s="47" t="n">
        <v>46245</v>
      </c>
      <c r="C4" s="47" t="n">
        <v>46269</v>
      </c>
      <c r="D4" s="18" t="inlineStr">
        <is>
          <t>En arbitrage</t>
        </is>
      </c>
      <c r="E4" s="18" t="inlineStr">
        <is>
          <t>Façade</t>
        </is>
      </c>
      <c r="F4" s="20" t="inlineStr">
        <is>
          <t>Échantillon nord</t>
        </is>
      </c>
      <c r="G4" s="20" t="inlineStr">
        <is>
          <t>Teinte maquette</t>
        </is>
      </c>
      <c r="H4" s="20" t="inlineStr">
        <is>
          <t>Teinte claire / Teinte soutenue</t>
        </is>
      </c>
      <c r="I4" s="20" t="n"/>
      <c r="J4" s="20" t="n"/>
      <c r="K4" s="18" t="n"/>
      <c r="L4" s="47" t="n"/>
      <c r="M4" s="48" t="n">
        <v>8000</v>
      </c>
      <c r="N4" s="22" t="n">
        <v>3</v>
      </c>
      <c r="O4" s="18" t="inlineStr">
        <is>
          <t>Moyen</t>
        </is>
      </c>
      <c r="P4" s="20" t="inlineStr">
        <is>
          <t>REF-FICT-003</t>
        </is>
      </c>
      <c r="Q4" s="20" t="inlineStr">
        <is>
          <t>Équipe façade</t>
        </is>
      </c>
      <c r="R4" s="18" t="n"/>
      <c r="S4" s="47" t="n"/>
      <c r="T4" s="23">
        <f>IFERROR(IF(OR($B4="",$L4=""),"",MAX(0,$L4-$B4)),"")</f>
        <v/>
      </c>
      <c r="U4" s="24">
        <f>IFERROR(IF($A4="","",IF(AND(OR($D4="À instruire",$D4="En arbitrage"),$C4&lt;&gt;"",$C4&lt;TODAY()),"ÉCHÉANCE DÉPASSÉE",IF(AND(OR($D4="À instruire",$D4="En arbitrage"),$C4&lt;&gt;"",$C4&lt;=TODAY()+'Référentiels'!$B$2),"ÉCHÉANCE PROCHE",IF(AND($D4="Décidée",OR($I4="",$K4="",$L4="")),"DÉCISION INCOMPLÈTE",IF(AND($D4="Décidée",$R4="Non"),"APPLICATION À CONFIRMER",""))))),"À VÉRIFIER")</f>
        <v/>
      </c>
      <c r="V4" s="25" t="inlineStr">
        <is>
          <t>EXEMPLES FICTIFS – À SUPPRIMER</t>
        </is>
      </c>
    </row>
    <row r="5" ht="40" customHeight="1">
      <c r="A5" s="18" t="inlineStr">
        <is>
          <t>DEC-004</t>
        </is>
      </c>
      <c r="B5" s="47" t="n">
        <v>46248</v>
      </c>
      <c r="C5" s="47" t="n">
        <v>46259</v>
      </c>
      <c r="D5" s="18" t="inlineStr">
        <is>
          <t>Abandonnée</t>
        </is>
      </c>
      <c r="E5" s="18" t="inlineStr">
        <is>
          <t>Sols</t>
        </is>
      </c>
      <c r="F5" s="20" t="inlineStr">
        <is>
          <t>Zone test C</t>
        </is>
      </c>
      <c r="G5" s="20" t="inlineStr">
        <is>
          <t>Variante fictive</t>
        </is>
      </c>
      <c r="H5" s="20" t="inlineStr">
        <is>
          <t>Variante 1 / Variante 2</t>
        </is>
      </c>
      <c r="I5" s="20" t="inlineStr">
        <is>
          <t>Sans objet</t>
        </is>
      </c>
      <c r="J5" s="20" t="inlineStr">
        <is>
          <t>Étude interrompue avant décision</t>
        </is>
      </c>
      <c r="K5" s="18" t="n"/>
      <c r="L5" s="47" t="n"/>
      <c r="M5" s="48" t="n">
        <v>0</v>
      </c>
      <c r="N5" s="22" t="n">
        <v>0</v>
      </c>
      <c r="O5" s="18" t="inlineStr">
        <is>
          <t>Aucun</t>
        </is>
      </c>
      <c r="P5" s="20" t="inlineStr">
        <is>
          <t>REF-FICT-004</t>
        </is>
      </c>
      <c r="Q5" s="20" t="inlineStr">
        <is>
          <t>Sans objet</t>
        </is>
      </c>
      <c r="R5" s="18" t="inlineStr">
        <is>
          <t>Sans objet</t>
        </is>
      </c>
      <c r="S5" s="47" t="n"/>
      <c r="T5" s="26">
        <f>IFERROR(IF(OR($B5="",$L5=""),"",MAX(0,$L5-$B5)),"")</f>
        <v/>
      </c>
      <c r="U5" s="27">
        <f>IFERROR(IF($A5="","",IF(AND(OR($D5="À instruire",$D5="En arbitrage"),$C5&lt;&gt;"",$C5&lt;TODAY()),"ÉCHÉANCE DÉPASSÉE",IF(AND(OR($D5="À instruire",$D5="En arbitrage"),$C5&lt;&gt;"",$C5&lt;=TODAY()+'Référentiels'!$B$2),"ÉCHÉANCE PROCHE",IF(AND($D5="Décidée",OR($I5="",$K5="",$L5="")),"DÉCISION INCOMPLÈTE",IF(AND($D5="Décidée",$R5="Non"),"APPLICATION À CONFIRMER",""))))),"À VÉRIFIER")</f>
        <v/>
      </c>
      <c r="V5" s="25" t="inlineStr">
        <is>
          <t>EXEMPLES FICTIFS – À SUPPRIMER</t>
        </is>
      </c>
    </row>
    <row r="6" ht="40" customHeight="1">
      <c r="A6" s="18" t="inlineStr">
        <is>
          <t>DEC-005</t>
        </is>
      </c>
      <c r="B6" s="47" t="n">
        <v>46252</v>
      </c>
      <c r="C6" s="47" t="n">
        <v>46258</v>
      </c>
      <c r="D6" s="18" t="inlineStr">
        <is>
          <t>Décidée</t>
        </is>
      </c>
      <c r="E6" s="18" t="inlineStr">
        <is>
          <t>Menuiserie</t>
        </is>
      </c>
      <c r="F6" s="20" t="inlineStr">
        <is>
          <t>Prototype est</t>
        </is>
      </c>
      <c r="G6" s="20" t="inlineStr">
        <is>
          <t>Sens d’ouverture témoin</t>
        </is>
      </c>
      <c r="H6" s="20" t="inlineStr">
        <is>
          <t>Option A / Option B / Option C</t>
        </is>
      </c>
      <c r="I6" s="20" t="inlineStr">
        <is>
          <t>Option C</t>
        </is>
      </c>
      <c r="J6" s="20" t="inlineStr">
        <is>
          <t>Usage pédagogique plus lisible</t>
        </is>
      </c>
      <c r="K6" s="18" t="inlineStr">
        <is>
          <t>Responsable études</t>
        </is>
      </c>
      <c r="L6" s="47" t="n">
        <v>46254</v>
      </c>
      <c r="M6" s="48" t="n">
        <v>300</v>
      </c>
      <c r="N6" s="22" t="n">
        <v>0</v>
      </c>
      <c r="O6" s="18" t="inlineStr">
        <is>
          <t>Faible</t>
        </is>
      </c>
      <c r="P6" s="20" t="inlineStr">
        <is>
          <t>REF-FICT-005</t>
        </is>
      </c>
      <c r="Q6" s="20" t="inlineStr">
        <is>
          <t>Équipe menuiserie</t>
        </is>
      </c>
      <c r="R6" s="18" t="inlineStr">
        <is>
          <t>Oui</t>
        </is>
      </c>
      <c r="S6" s="47" t="n">
        <v>46255</v>
      </c>
      <c r="T6" s="23">
        <f>IFERROR(IF(OR($B6="",$L6=""),"",MAX(0,$L6-$B6)),"")</f>
        <v/>
      </c>
      <c r="U6" s="24">
        <f>IFERROR(IF($A6="","",IF(AND(OR($D6="À instruire",$D6="En arbitrage"),$C6&lt;&gt;"",$C6&lt;TODAY()),"ÉCHÉANCE DÉPASSÉE",IF(AND(OR($D6="À instruire",$D6="En arbitrage"),$C6&lt;&gt;"",$C6&lt;=TODAY()+'Référentiels'!$B$2),"ÉCHÉANCE PROCHE",IF(AND($D6="Décidée",OR($I6="",$K6="",$L6="")),"DÉCISION INCOMPLÈTE",IF(AND($D6="Décidée",$R6="Non"),"APPLICATION À CONFIRMER",""))))),"À VÉRIFIER")</f>
        <v/>
      </c>
      <c r="V6" s="25" t="inlineStr">
        <is>
          <t>EXEMPLES FICTIFS – À SUPPRIMER</t>
        </is>
      </c>
    </row>
    <row r="7" ht="40" customHeight="1">
      <c r="A7" s="18" t="inlineStr">
        <is>
          <t>DEC-006</t>
        </is>
      </c>
      <c r="B7" s="47" t="n">
        <v>46258</v>
      </c>
      <c r="C7" s="47" t="n">
        <v>46277</v>
      </c>
      <c r="D7" s="18" t="inlineStr">
        <is>
          <t>À instruire</t>
        </is>
      </c>
      <c r="E7" s="18" t="inlineStr">
        <is>
          <t>Peinture</t>
        </is>
      </c>
      <c r="F7" s="20" t="inlineStr">
        <is>
          <t>Zone test D</t>
        </is>
      </c>
      <c r="G7" s="20" t="inlineStr">
        <is>
          <t>Finition zone test</t>
        </is>
      </c>
      <c r="H7" s="20" t="inlineStr">
        <is>
          <t>Finition mate / Finition velours</t>
        </is>
      </c>
      <c r="I7" s="20" t="n"/>
      <c r="J7" s="20" t="n"/>
      <c r="K7" s="18" t="n"/>
      <c r="L7" s="47" t="n"/>
      <c r="M7" s="48" t="n"/>
      <c r="N7" s="22" t="n"/>
      <c r="O7" s="18" t="n"/>
      <c r="P7" s="20" t="inlineStr">
        <is>
          <t>REF-FICT-006</t>
        </is>
      </c>
      <c r="Q7" s="20" t="inlineStr">
        <is>
          <t>Équipe finitions</t>
        </is>
      </c>
      <c r="R7" s="18" t="n"/>
      <c r="S7" s="47" t="n"/>
      <c r="T7" s="26">
        <f>IFERROR(IF(OR($B7="",$L7=""),"",MAX(0,$L7-$B7)),"")</f>
        <v/>
      </c>
      <c r="U7" s="27">
        <f>IFERROR(IF($A7="","",IF(AND(OR($D7="À instruire",$D7="En arbitrage"),$C7&lt;&gt;"",$C7&lt;TODAY()),"ÉCHÉANCE DÉPASSÉE",IF(AND(OR($D7="À instruire",$D7="En arbitrage"),$C7&lt;&gt;"",$C7&lt;=TODAY()+'Référentiels'!$B$2),"ÉCHÉANCE PROCHE",IF(AND($D7="Décidée",OR($I7="",$K7="",$L7="")),"DÉCISION INCOMPLÈTE",IF(AND($D7="Décidée",$R7="Non"),"APPLICATION À CONFIRMER",""))))),"À VÉRIFIER")</f>
        <v/>
      </c>
      <c r="V7" s="25" t="inlineStr">
        <is>
          <t>EXEMPLES FICTIFS – À SUPPRIMER</t>
        </is>
      </c>
    </row>
    <row r="8" ht="40" customHeight="1">
      <c r="A8" s="18" t="inlineStr">
        <is>
          <t>DEC-007</t>
        </is>
      </c>
      <c r="B8" s="47" t="n">
        <v>46259</v>
      </c>
      <c r="C8" s="47" t="n">
        <v>46267</v>
      </c>
      <c r="D8" s="18" t="inlineStr">
        <is>
          <t>Décidée</t>
        </is>
      </c>
      <c r="E8" s="18" t="inlineStr">
        <is>
          <t>Plomberie</t>
        </is>
      </c>
      <c r="F8" s="20" t="inlineStr">
        <is>
          <t>Module témoin</t>
        </is>
      </c>
      <c r="G8" s="20" t="inlineStr">
        <is>
          <t>Passage de démonstration</t>
        </is>
      </c>
      <c r="H8" s="20" t="inlineStr">
        <is>
          <t>Option A / Option B</t>
        </is>
      </c>
      <c r="I8" s="20" t="inlineStr">
        <is>
          <t>Option A</t>
        </is>
      </c>
      <c r="J8" s="20" t="inlineStr">
        <is>
          <t>Accès visuel conservé pour la présentation</t>
        </is>
      </c>
      <c r="K8" s="18" t="inlineStr">
        <is>
          <t>Conducteur de travaux</t>
        </is>
      </c>
      <c r="L8" s="47" t="n">
        <v>46266</v>
      </c>
      <c r="M8" s="48" t="n">
        <v>2400</v>
      </c>
      <c r="N8" s="22" t="n">
        <v>2</v>
      </c>
      <c r="O8" s="18" t="inlineStr">
        <is>
          <t>Moyen</t>
        </is>
      </c>
      <c r="P8" s="20" t="inlineStr">
        <is>
          <t>REF-FICT-007</t>
        </is>
      </c>
      <c r="Q8" s="20" t="inlineStr">
        <is>
          <t>Équipe plomberie</t>
        </is>
      </c>
      <c r="R8" s="18" t="inlineStr">
        <is>
          <t>Non</t>
        </is>
      </c>
      <c r="S8" s="47" t="n"/>
      <c r="T8" s="23">
        <f>IFERROR(IF(OR($B8="",$L8=""),"",MAX(0,$L8-$B8)),"")</f>
        <v/>
      </c>
      <c r="U8" s="24">
        <f>IFERROR(IF($A8="","",IF(AND(OR($D8="À instruire",$D8="En arbitrage"),$C8&lt;&gt;"",$C8&lt;TODAY()),"ÉCHÉANCE DÉPASSÉE",IF(AND(OR($D8="À instruire",$D8="En arbitrage"),$C8&lt;&gt;"",$C8&lt;=TODAY()+'Référentiels'!$B$2),"ÉCHÉANCE PROCHE",IF(AND($D8="Décidée",OR($I8="",$K8="",$L8="")),"DÉCISION INCOMPLÈTE",IF(AND($D8="Décidée",$R8="Non"),"APPLICATION À CONFIRMER",""))))),"À VÉRIFIER")</f>
        <v/>
      </c>
      <c r="V8" s="25" t="inlineStr">
        <is>
          <t>EXEMPLES FICTIFS – À SUPPRIMER</t>
        </is>
      </c>
    </row>
    <row r="9" ht="40" customHeight="1">
      <c r="A9" s="18" t="inlineStr">
        <is>
          <t>DEC-008</t>
        </is>
      </c>
      <c r="B9" s="47" t="n">
        <v>46262</v>
      </c>
      <c r="C9" s="47" t="n">
        <v>46271</v>
      </c>
      <c r="D9" s="18" t="inlineStr">
        <is>
          <t>En arbitrage</t>
        </is>
      </c>
      <c r="E9" s="18" t="inlineStr">
        <is>
          <t>Gros œuvre</t>
        </is>
      </c>
      <c r="F9" s="20" t="inlineStr">
        <is>
          <t>Maquette sud</t>
        </is>
      </c>
      <c r="G9" s="20" t="inlineStr">
        <is>
          <t>Réservation fictive</t>
        </is>
      </c>
      <c r="H9" s="20" t="inlineStr">
        <is>
          <t>Décalage / Maintien</t>
        </is>
      </c>
      <c r="I9" s="20" t="n"/>
      <c r="J9" s="20" t="n"/>
      <c r="K9" s="18" t="n"/>
      <c r="L9" s="47" t="n"/>
      <c r="M9" s="48" t="n">
        <v>5000</v>
      </c>
      <c r="N9" s="22" t="n">
        <v>2</v>
      </c>
      <c r="O9" s="18" t="inlineStr">
        <is>
          <t>Moyen</t>
        </is>
      </c>
      <c r="P9" s="20" t="inlineStr">
        <is>
          <t>REF-FICT-008</t>
        </is>
      </c>
      <c r="Q9" s="20" t="inlineStr">
        <is>
          <t>Équipe gros œuvre</t>
        </is>
      </c>
      <c r="R9" s="18" t="n"/>
      <c r="S9" s="47" t="n"/>
      <c r="T9" s="26">
        <f>IFERROR(IF(OR($B9="",$L9=""),"",MAX(0,$L9-$B9)),"")</f>
        <v/>
      </c>
      <c r="U9" s="27">
        <f>IFERROR(IF($A9="","",IF(AND(OR($D9="À instruire",$D9="En arbitrage"),$C9&lt;&gt;"",$C9&lt;TODAY()),"ÉCHÉANCE DÉPASSÉE",IF(AND(OR($D9="À instruire",$D9="En arbitrage"),$C9&lt;&gt;"",$C9&lt;=TODAY()+'Référentiels'!$B$2),"ÉCHÉANCE PROCHE",IF(AND($D9="Décidée",OR($I9="",$K9="",$L9="")),"DÉCISION INCOMPLÈTE",IF(AND($D9="Décidée",$R9="Non"),"APPLICATION À CONFIRMER",""))))),"À VÉRIFIER")</f>
        <v/>
      </c>
      <c r="V9" s="25" t="inlineStr">
        <is>
          <t>EXEMPLES FICTIFS – À SUPPRIMER</t>
        </is>
      </c>
    </row>
    <row r="10" ht="40" customHeight="1">
      <c r="A10" s="18" t="inlineStr">
        <is>
          <t>DEC-009</t>
        </is>
      </c>
      <c r="B10" s="47" t="n">
        <v>46265</v>
      </c>
      <c r="C10" s="47" t="n">
        <v>46270</v>
      </c>
      <c r="D10" s="18" t="inlineStr">
        <is>
          <t>Décidée</t>
        </is>
      </c>
      <c r="E10" s="18" t="inlineStr">
        <is>
          <t>Étanchéité</t>
        </is>
      </c>
      <c r="F10" s="20" t="inlineStr">
        <is>
          <t>Éprouvette ouest</t>
        </is>
      </c>
      <c r="G10" s="20" t="inlineStr">
        <is>
          <t>Détail de maquette</t>
        </is>
      </c>
      <c r="H10" s="20" t="inlineStr">
        <is>
          <t>Option A / Option B</t>
        </is>
      </c>
      <c r="I10" s="20" t="inlineStr">
        <is>
          <t>Option B</t>
        </is>
      </c>
      <c r="J10" s="20" t="inlineStr">
        <is>
          <t>Lecture du détail fictif améliorée</t>
        </is>
      </c>
      <c r="K10" s="18" t="inlineStr">
        <is>
          <t>Direction de projet</t>
        </is>
      </c>
      <c r="L10" s="47" t="n">
        <v>46269</v>
      </c>
      <c r="M10" s="48" t="n">
        <v>-900</v>
      </c>
      <c r="N10" s="22" t="n">
        <v>0</v>
      </c>
      <c r="O10" s="18" t="inlineStr">
        <is>
          <t>Faible</t>
        </is>
      </c>
      <c r="P10" s="20" t="inlineStr">
        <is>
          <t>REF-FICT-009</t>
        </is>
      </c>
      <c r="Q10" s="20" t="inlineStr">
        <is>
          <t>Équipe étanchéité</t>
        </is>
      </c>
      <c r="R10" s="18" t="inlineStr">
        <is>
          <t>Oui</t>
        </is>
      </c>
      <c r="S10" s="47" t="n">
        <v>46270</v>
      </c>
      <c r="T10" s="23">
        <f>IFERROR(IF(OR($B10="",$L10=""),"",MAX(0,$L10-$B10)),"")</f>
        <v/>
      </c>
      <c r="U10" s="24">
        <f>IFERROR(IF($A10="","",IF(AND(OR($D10="À instruire",$D10="En arbitrage"),$C10&lt;&gt;"",$C10&lt;TODAY()),"ÉCHÉANCE DÉPASSÉE",IF(AND(OR($D10="À instruire",$D10="En arbitrage"),$C10&lt;&gt;"",$C10&lt;=TODAY()+'Référentiels'!$B$2),"ÉCHÉANCE PROCHE",IF(AND($D10="Décidée",OR($I10="",$K10="",$L10="")),"DÉCISION INCOMPLÈTE",IF(AND($D10="Décidée",$R10="Non"),"APPLICATION À CONFIRMER",""))))),"À VÉRIFIER")</f>
        <v/>
      </c>
      <c r="V10" s="25" t="inlineStr">
        <is>
          <t>EXEMPLES FICTIFS – À SUPPRIMER</t>
        </is>
      </c>
    </row>
    <row r="11" ht="40" customHeight="1">
      <c r="A11" s="18" t="inlineStr">
        <is>
          <t>DEC-010</t>
        </is>
      </c>
      <c r="B11" s="47" t="n">
        <v>46267</v>
      </c>
      <c r="C11" s="47" t="n">
        <v>46272</v>
      </c>
      <c r="D11" s="18" t="inlineStr">
        <is>
          <t>Décidée</t>
        </is>
      </c>
      <c r="E11" s="18" t="inlineStr">
        <is>
          <t>Signalétique</t>
        </is>
      </c>
      <c r="F11" s="20" t="inlineStr">
        <is>
          <t>Parcours témoin</t>
        </is>
      </c>
      <c r="G11" s="20" t="inlineStr">
        <is>
          <t>Repérage pédagogique</t>
        </is>
      </c>
      <c r="H11" s="20" t="inlineStr">
        <is>
          <t>Option A / Option B</t>
        </is>
      </c>
      <c r="I11" s="20" t="inlineStr">
        <is>
          <t>Option A</t>
        </is>
      </c>
      <c r="J11" s="20" t="inlineStr">
        <is>
          <t>Repérage cohérent avec le parcours fictif</t>
        </is>
      </c>
      <c r="K11" s="18" t="inlineStr">
        <is>
          <t>Responsable de projet</t>
        </is>
      </c>
      <c r="L11" s="47" t="n">
        <v>46272</v>
      </c>
      <c r="M11" s="48" t="n">
        <v>0</v>
      </c>
      <c r="N11" s="22" t="n">
        <v>0</v>
      </c>
      <c r="O11" s="18" t="inlineStr">
        <is>
          <t>Aucun</t>
        </is>
      </c>
      <c r="P11" s="20" t="inlineStr">
        <is>
          <t>REF-FICT-010</t>
        </is>
      </c>
      <c r="Q11" s="20" t="inlineStr">
        <is>
          <t>Équipe signalétique</t>
        </is>
      </c>
      <c r="R11" s="18" t="inlineStr">
        <is>
          <t>Non</t>
        </is>
      </c>
      <c r="S11" s="47" t="n"/>
      <c r="T11" s="26">
        <f>IFERROR(IF(OR($B11="",$L11=""),"",MAX(0,$L11-$B11)),"")</f>
        <v/>
      </c>
      <c r="U11" s="27">
        <f>IFERROR(IF($A11="","",IF(AND(OR($D11="À instruire",$D11="En arbitrage"),$C11&lt;&gt;"",$C11&lt;TODAY()),"ÉCHÉANCE DÉPASSÉE",IF(AND(OR($D11="À instruire",$D11="En arbitrage"),$C11&lt;&gt;"",$C11&lt;=TODAY()+'Référentiels'!$B$2),"ÉCHÉANCE PROCHE",IF(AND($D11="Décidée",OR($I11="",$K11="",$L11="")),"DÉCISION INCOMPLÈTE",IF(AND($D11="Décidée",$R11="Non"),"APPLICATION À CONFIRMER",""))))),"À VÉRIFIER")</f>
        <v/>
      </c>
      <c r="V11" s="25" t="inlineStr">
        <is>
          <t>EXEMPLES FICTIFS – À SUPPRIMER</t>
        </is>
      </c>
    </row>
    <row r="12" ht="24" customHeight="1">
      <c r="A12" s="18" t="n"/>
      <c r="B12" s="47" t="n"/>
      <c r="C12" s="47" t="n"/>
      <c r="D12" s="18" t="n"/>
      <c r="E12" s="18" t="n"/>
      <c r="F12" s="20" t="n"/>
      <c r="G12" s="20" t="n"/>
      <c r="H12" s="20" t="n"/>
      <c r="I12" s="20" t="n"/>
      <c r="J12" s="20" t="n"/>
      <c r="K12" s="18" t="n"/>
      <c r="L12" s="47" t="n"/>
      <c r="M12" s="48" t="n"/>
      <c r="N12" s="22" t="n"/>
      <c r="O12" s="18" t="n"/>
      <c r="P12" s="20" t="n"/>
      <c r="Q12" s="20" t="n"/>
      <c r="R12" s="18" t="n"/>
      <c r="S12" s="47" t="n"/>
      <c r="T12" s="23">
        <f>IFERROR(IF(OR($B12="",$L12=""),"",MAX(0,$L12-$B12)),"")</f>
        <v/>
      </c>
      <c r="U12" s="24">
        <f>IFERROR(IF($A12="","",IF(AND(OR($D12="À instruire",$D12="En arbitrage"),$C12&lt;&gt;"",$C12&lt;TODAY()),"ÉCHÉANCE DÉPASSÉE",IF(AND(OR($D12="À instruire",$D12="En arbitrage"),$C12&lt;&gt;"",$C12&lt;=TODAY()+'Référentiels'!$B$2),"ÉCHÉANCE PROCHE",IF(AND($D12="Décidée",OR($I12="",$K12="",$L12="")),"DÉCISION INCOMPLÈTE",IF(AND($D12="Décidée",$R12="Non"),"APPLICATION À CONFIRMER",""))))),"À VÉRIFIER")</f>
        <v/>
      </c>
      <c r="V12" s="20" t="n"/>
    </row>
    <row r="13" ht="24" customHeight="1">
      <c r="A13" s="18" t="n"/>
      <c r="B13" s="47" t="n"/>
      <c r="C13" s="47" t="n"/>
      <c r="D13" s="18" t="n"/>
      <c r="E13" s="18" t="n"/>
      <c r="F13" s="20" t="n"/>
      <c r="G13" s="20" t="n"/>
      <c r="H13" s="20" t="n"/>
      <c r="I13" s="20" t="n"/>
      <c r="J13" s="20" t="n"/>
      <c r="K13" s="18" t="n"/>
      <c r="L13" s="47" t="n"/>
      <c r="M13" s="48" t="n"/>
      <c r="N13" s="22" t="n"/>
      <c r="O13" s="18" t="n"/>
      <c r="P13" s="20" t="n"/>
      <c r="Q13" s="20" t="n"/>
      <c r="R13" s="18" t="n"/>
      <c r="S13" s="47" t="n"/>
      <c r="T13" s="26">
        <f>IFERROR(IF(OR($B13="",$L13=""),"",MAX(0,$L13-$B13)),"")</f>
        <v/>
      </c>
      <c r="U13" s="27">
        <f>IFERROR(IF($A13="","",IF(AND(OR($D13="À instruire",$D13="En arbitrage"),$C13&lt;&gt;"",$C13&lt;TODAY()),"ÉCHÉANCE DÉPASSÉE",IF(AND(OR($D13="À instruire",$D13="En arbitrage"),$C13&lt;&gt;"",$C13&lt;=TODAY()+'Référentiels'!$B$2),"ÉCHÉANCE PROCHE",IF(AND($D13="Décidée",OR($I13="",$K13="",$L13="")),"DÉCISION INCOMPLÈTE",IF(AND($D13="Décidée",$R13="Non"),"APPLICATION À CONFIRMER",""))))),"À VÉRIFIER")</f>
        <v/>
      </c>
      <c r="V13" s="20" t="n"/>
    </row>
    <row r="14" ht="24" customHeight="1">
      <c r="A14" s="18" t="n"/>
      <c r="B14" s="47" t="n"/>
      <c r="C14" s="47" t="n"/>
      <c r="D14" s="18" t="n"/>
      <c r="E14" s="18" t="n"/>
      <c r="F14" s="20" t="n"/>
      <c r="G14" s="20" t="n"/>
      <c r="H14" s="20" t="n"/>
      <c r="I14" s="20" t="n"/>
      <c r="J14" s="20" t="n"/>
      <c r="K14" s="18" t="n"/>
      <c r="L14" s="47" t="n"/>
      <c r="M14" s="48" t="n"/>
      <c r="N14" s="22" t="n"/>
      <c r="O14" s="18" t="n"/>
      <c r="P14" s="20" t="n"/>
      <c r="Q14" s="20" t="n"/>
      <c r="R14" s="18" t="n"/>
      <c r="S14" s="47" t="n"/>
      <c r="T14" s="23">
        <f>IFERROR(IF(OR($B14="",$L14=""),"",MAX(0,$L14-$B14)),"")</f>
        <v/>
      </c>
      <c r="U14" s="24">
        <f>IFERROR(IF($A14="","",IF(AND(OR($D14="À instruire",$D14="En arbitrage"),$C14&lt;&gt;"",$C14&lt;TODAY()),"ÉCHÉANCE DÉPASSÉE",IF(AND(OR($D14="À instruire",$D14="En arbitrage"),$C14&lt;&gt;"",$C14&lt;=TODAY()+'Référentiels'!$B$2),"ÉCHÉANCE PROCHE",IF(AND($D14="Décidée",OR($I14="",$K14="",$L14="")),"DÉCISION INCOMPLÈTE",IF(AND($D14="Décidée",$R14="Non"),"APPLICATION À CONFIRMER",""))))),"À VÉRIFIER")</f>
        <v/>
      </c>
      <c r="V14" s="20" t="n"/>
    </row>
    <row r="15" ht="24" customHeight="1">
      <c r="A15" s="18" t="n"/>
      <c r="B15" s="47" t="n"/>
      <c r="C15" s="47" t="n"/>
      <c r="D15" s="18" t="n"/>
      <c r="E15" s="18" t="n"/>
      <c r="F15" s="20" t="n"/>
      <c r="G15" s="20" t="n"/>
      <c r="H15" s="20" t="n"/>
      <c r="I15" s="20" t="n"/>
      <c r="J15" s="20" t="n"/>
      <c r="K15" s="18" t="n"/>
      <c r="L15" s="47" t="n"/>
      <c r="M15" s="48" t="n"/>
      <c r="N15" s="22" t="n"/>
      <c r="O15" s="18" t="n"/>
      <c r="P15" s="20" t="n"/>
      <c r="Q15" s="20" t="n"/>
      <c r="R15" s="18" t="n"/>
      <c r="S15" s="47" t="n"/>
      <c r="T15" s="26">
        <f>IFERROR(IF(OR($B15="",$L15=""),"",MAX(0,$L15-$B15)),"")</f>
        <v/>
      </c>
      <c r="U15" s="27">
        <f>IFERROR(IF($A15="","",IF(AND(OR($D15="À instruire",$D15="En arbitrage"),$C15&lt;&gt;"",$C15&lt;TODAY()),"ÉCHÉANCE DÉPASSÉE",IF(AND(OR($D15="À instruire",$D15="En arbitrage"),$C15&lt;&gt;"",$C15&lt;=TODAY()+'Référentiels'!$B$2),"ÉCHÉANCE PROCHE",IF(AND($D15="Décidée",OR($I15="",$K15="",$L15="")),"DÉCISION INCOMPLÈTE",IF(AND($D15="Décidée",$R15="Non"),"APPLICATION À CONFIRMER",""))))),"À VÉRIFIER")</f>
        <v/>
      </c>
      <c r="V15" s="20" t="n"/>
    </row>
    <row r="16" ht="24" customHeight="1">
      <c r="A16" s="18" t="n"/>
      <c r="B16" s="47" t="n"/>
      <c r="C16" s="47" t="n"/>
      <c r="D16" s="18" t="n"/>
      <c r="E16" s="18" t="n"/>
      <c r="F16" s="20" t="n"/>
      <c r="G16" s="20" t="n"/>
      <c r="H16" s="20" t="n"/>
      <c r="I16" s="20" t="n"/>
      <c r="J16" s="20" t="n"/>
      <c r="K16" s="18" t="n"/>
      <c r="L16" s="47" t="n"/>
      <c r="M16" s="48" t="n"/>
      <c r="N16" s="22" t="n"/>
      <c r="O16" s="18" t="n"/>
      <c r="P16" s="20" t="n"/>
      <c r="Q16" s="20" t="n"/>
      <c r="R16" s="18" t="n"/>
      <c r="S16" s="47" t="n"/>
      <c r="T16" s="23">
        <f>IFERROR(IF(OR($B16="",$L16=""),"",MAX(0,$L16-$B16)),"")</f>
        <v/>
      </c>
      <c r="U16" s="24">
        <f>IFERROR(IF($A16="","",IF(AND(OR($D16="À instruire",$D16="En arbitrage"),$C16&lt;&gt;"",$C16&lt;TODAY()),"ÉCHÉANCE DÉPASSÉE",IF(AND(OR($D16="À instruire",$D16="En arbitrage"),$C16&lt;&gt;"",$C16&lt;=TODAY()+'Référentiels'!$B$2),"ÉCHÉANCE PROCHE",IF(AND($D16="Décidée",OR($I16="",$K16="",$L16="")),"DÉCISION INCOMPLÈTE",IF(AND($D16="Décidée",$R16="Non"),"APPLICATION À CONFIRMER",""))))),"À VÉRIFIER")</f>
        <v/>
      </c>
      <c r="V16" s="20" t="n"/>
    </row>
    <row r="17" ht="24" customHeight="1">
      <c r="A17" s="18" t="n"/>
      <c r="B17" s="47" t="n"/>
      <c r="C17" s="47" t="n"/>
      <c r="D17" s="18" t="n"/>
      <c r="E17" s="18" t="n"/>
      <c r="F17" s="20" t="n"/>
      <c r="G17" s="20" t="n"/>
      <c r="H17" s="20" t="n"/>
      <c r="I17" s="20" t="n"/>
      <c r="J17" s="20" t="n"/>
      <c r="K17" s="18" t="n"/>
      <c r="L17" s="47" t="n"/>
      <c r="M17" s="48" t="n"/>
      <c r="N17" s="22" t="n"/>
      <c r="O17" s="18" t="n"/>
      <c r="P17" s="20" t="n"/>
      <c r="Q17" s="20" t="n"/>
      <c r="R17" s="18" t="n"/>
      <c r="S17" s="47" t="n"/>
      <c r="T17" s="26">
        <f>IFERROR(IF(OR($B17="",$L17=""),"",MAX(0,$L17-$B17)),"")</f>
        <v/>
      </c>
      <c r="U17" s="27">
        <f>IFERROR(IF($A17="","",IF(AND(OR($D17="À instruire",$D17="En arbitrage"),$C17&lt;&gt;"",$C17&lt;TODAY()),"ÉCHÉANCE DÉPASSÉE",IF(AND(OR($D17="À instruire",$D17="En arbitrage"),$C17&lt;&gt;"",$C17&lt;=TODAY()+'Référentiels'!$B$2),"ÉCHÉANCE PROCHE",IF(AND($D17="Décidée",OR($I17="",$K17="",$L17="")),"DÉCISION INCOMPLÈTE",IF(AND($D17="Décidée",$R17="Non"),"APPLICATION À CONFIRMER",""))))),"À VÉRIFIER")</f>
        <v/>
      </c>
      <c r="V17" s="20" t="n"/>
    </row>
    <row r="18" ht="24" customHeight="1">
      <c r="A18" s="18" t="n"/>
      <c r="B18" s="47" t="n"/>
      <c r="C18" s="47" t="n"/>
      <c r="D18" s="18" t="n"/>
      <c r="E18" s="18" t="n"/>
      <c r="F18" s="20" t="n"/>
      <c r="G18" s="20" t="n"/>
      <c r="H18" s="20" t="n"/>
      <c r="I18" s="20" t="n"/>
      <c r="J18" s="20" t="n"/>
      <c r="K18" s="18" t="n"/>
      <c r="L18" s="47" t="n"/>
      <c r="M18" s="48" t="n"/>
      <c r="N18" s="22" t="n"/>
      <c r="O18" s="18" t="n"/>
      <c r="P18" s="20" t="n"/>
      <c r="Q18" s="20" t="n"/>
      <c r="R18" s="18" t="n"/>
      <c r="S18" s="47" t="n"/>
      <c r="T18" s="23">
        <f>IFERROR(IF(OR($B18="",$L18=""),"",MAX(0,$L18-$B18)),"")</f>
        <v/>
      </c>
      <c r="U18" s="24">
        <f>IFERROR(IF($A18="","",IF(AND(OR($D18="À instruire",$D18="En arbitrage"),$C18&lt;&gt;"",$C18&lt;TODAY()),"ÉCHÉANCE DÉPASSÉE",IF(AND(OR($D18="À instruire",$D18="En arbitrage"),$C18&lt;&gt;"",$C18&lt;=TODAY()+'Référentiels'!$B$2),"ÉCHÉANCE PROCHE",IF(AND($D18="Décidée",OR($I18="",$K18="",$L18="")),"DÉCISION INCOMPLÈTE",IF(AND($D18="Décidée",$R18="Non"),"APPLICATION À CONFIRMER",""))))),"À VÉRIFIER")</f>
        <v/>
      </c>
      <c r="V18" s="20" t="n"/>
    </row>
    <row r="19" ht="24" customHeight="1">
      <c r="A19" s="18" t="n"/>
      <c r="B19" s="47" t="n"/>
      <c r="C19" s="47" t="n"/>
      <c r="D19" s="18" t="n"/>
      <c r="E19" s="18" t="n"/>
      <c r="F19" s="20" t="n"/>
      <c r="G19" s="20" t="n"/>
      <c r="H19" s="20" t="n"/>
      <c r="I19" s="20" t="n"/>
      <c r="J19" s="20" t="n"/>
      <c r="K19" s="18" t="n"/>
      <c r="L19" s="47" t="n"/>
      <c r="M19" s="48" t="n"/>
      <c r="N19" s="22" t="n"/>
      <c r="O19" s="18" t="n"/>
      <c r="P19" s="20" t="n"/>
      <c r="Q19" s="20" t="n"/>
      <c r="R19" s="18" t="n"/>
      <c r="S19" s="47" t="n"/>
      <c r="T19" s="26">
        <f>IFERROR(IF(OR($B19="",$L19=""),"",MAX(0,$L19-$B19)),"")</f>
        <v/>
      </c>
      <c r="U19" s="27">
        <f>IFERROR(IF($A19="","",IF(AND(OR($D19="À instruire",$D19="En arbitrage"),$C19&lt;&gt;"",$C19&lt;TODAY()),"ÉCHÉANCE DÉPASSÉE",IF(AND(OR($D19="À instruire",$D19="En arbitrage"),$C19&lt;&gt;"",$C19&lt;=TODAY()+'Référentiels'!$B$2),"ÉCHÉANCE PROCHE",IF(AND($D19="Décidée",OR($I19="",$K19="",$L19="")),"DÉCISION INCOMPLÈTE",IF(AND($D19="Décidée",$R19="Non"),"APPLICATION À CONFIRMER",""))))),"À VÉRIFIER")</f>
        <v/>
      </c>
      <c r="V19" s="20" t="n"/>
    </row>
    <row r="20" ht="24" customHeight="1">
      <c r="A20" s="18" t="n"/>
      <c r="B20" s="47" t="n"/>
      <c r="C20" s="47" t="n"/>
      <c r="D20" s="18" t="n"/>
      <c r="E20" s="18" t="n"/>
      <c r="F20" s="20" t="n"/>
      <c r="G20" s="20" t="n"/>
      <c r="H20" s="20" t="n"/>
      <c r="I20" s="20" t="n"/>
      <c r="J20" s="20" t="n"/>
      <c r="K20" s="18" t="n"/>
      <c r="L20" s="47" t="n"/>
      <c r="M20" s="48" t="n"/>
      <c r="N20" s="22" t="n"/>
      <c r="O20" s="18" t="n"/>
      <c r="P20" s="20" t="n"/>
      <c r="Q20" s="20" t="n"/>
      <c r="R20" s="18" t="n"/>
      <c r="S20" s="47" t="n"/>
      <c r="T20" s="23">
        <f>IFERROR(IF(OR($B20="",$L20=""),"",MAX(0,$L20-$B20)),"")</f>
        <v/>
      </c>
      <c r="U20" s="24">
        <f>IFERROR(IF($A20="","",IF(AND(OR($D20="À instruire",$D20="En arbitrage"),$C20&lt;&gt;"",$C20&lt;TODAY()),"ÉCHÉANCE DÉPASSÉE",IF(AND(OR($D20="À instruire",$D20="En arbitrage"),$C20&lt;&gt;"",$C20&lt;=TODAY()+'Référentiels'!$B$2),"ÉCHÉANCE PROCHE",IF(AND($D20="Décidée",OR($I20="",$K20="",$L20="")),"DÉCISION INCOMPLÈTE",IF(AND($D20="Décidée",$R20="Non"),"APPLICATION À CONFIRMER",""))))),"À VÉRIFIER")</f>
        <v/>
      </c>
      <c r="V20" s="20" t="n"/>
    </row>
    <row r="21" ht="24" customHeight="1">
      <c r="A21" s="18" t="n"/>
      <c r="B21" s="47" t="n"/>
      <c r="C21" s="47" t="n"/>
      <c r="D21" s="18" t="n"/>
      <c r="E21" s="18" t="n"/>
      <c r="F21" s="20" t="n"/>
      <c r="G21" s="20" t="n"/>
      <c r="H21" s="20" t="n"/>
      <c r="I21" s="20" t="n"/>
      <c r="J21" s="20" t="n"/>
      <c r="K21" s="18" t="n"/>
      <c r="L21" s="47" t="n"/>
      <c r="M21" s="48" t="n"/>
      <c r="N21" s="22" t="n"/>
      <c r="O21" s="18" t="n"/>
      <c r="P21" s="20" t="n"/>
      <c r="Q21" s="20" t="n"/>
      <c r="R21" s="18" t="n"/>
      <c r="S21" s="47" t="n"/>
      <c r="T21" s="26">
        <f>IFERROR(IF(OR($B21="",$L21=""),"",MAX(0,$L21-$B21)),"")</f>
        <v/>
      </c>
      <c r="U21" s="27">
        <f>IFERROR(IF($A21="","",IF(AND(OR($D21="À instruire",$D21="En arbitrage"),$C21&lt;&gt;"",$C21&lt;TODAY()),"ÉCHÉANCE DÉPASSÉE",IF(AND(OR($D21="À instruire",$D21="En arbitrage"),$C21&lt;&gt;"",$C21&lt;=TODAY()+'Référentiels'!$B$2),"ÉCHÉANCE PROCHE",IF(AND($D21="Décidée",OR($I21="",$K21="",$L21="")),"DÉCISION INCOMPLÈTE",IF(AND($D21="Décidée",$R21="Non"),"APPLICATION À CONFIRMER",""))))),"À VÉRIFIER")</f>
        <v/>
      </c>
      <c r="V21" s="20" t="n"/>
    </row>
    <row r="22" ht="24" customHeight="1">
      <c r="A22" s="18" t="n"/>
      <c r="B22" s="47" t="n"/>
      <c r="C22" s="47" t="n"/>
      <c r="D22" s="18" t="n"/>
      <c r="E22" s="18" t="n"/>
      <c r="F22" s="20" t="n"/>
      <c r="G22" s="20" t="n"/>
      <c r="H22" s="20" t="n"/>
      <c r="I22" s="20" t="n"/>
      <c r="J22" s="20" t="n"/>
      <c r="K22" s="18" t="n"/>
      <c r="L22" s="47" t="n"/>
      <c r="M22" s="48" t="n"/>
      <c r="N22" s="22" t="n"/>
      <c r="O22" s="18" t="n"/>
      <c r="P22" s="20" t="n"/>
      <c r="Q22" s="20" t="n"/>
      <c r="R22" s="18" t="n"/>
      <c r="S22" s="47" t="n"/>
      <c r="T22" s="23">
        <f>IFERROR(IF(OR($B22="",$L22=""),"",MAX(0,$L22-$B22)),"")</f>
        <v/>
      </c>
      <c r="U22" s="24">
        <f>IFERROR(IF($A22="","",IF(AND(OR($D22="À instruire",$D22="En arbitrage"),$C22&lt;&gt;"",$C22&lt;TODAY()),"ÉCHÉANCE DÉPASSÉE",IF(AND(OR($D22="À instruire",$D22="En arbitrage"),$C22&lt;&gt;"",$C22&lt;=TODAY()+'Référentiels'!$B$2),"ÉCHÉANCE PROCHE",IF(AND($D22="Décidée",OR($I22="",$K22="",$L22="")),"DÉCISION INCOMPLÈTE",IF(AND($D22="Décidée",$R22="Non"),"APPLICATION À CONFIRMER",""))))),"À VÉRIFIER")</f>
        <v/>
      </c>
      <c r="V22" s="20" t="n"/>
    </row>
    <row r="23" ht="24" customHeight="1">
      <c r="A23" s="18" t="n"/>
      <c r="B23" s="47" t="n"/>
      <c r="C23" s="47" t="n"/>
      <c r="D23" s="18" t="n"/>
      <c r="E23" s="18" t="n"/>
      <c r="F23" s="20" t="n"/>
      <c r="G23" s="20" t="n"/>
      <c r="H23" s="20" t="n"/>
      <c r="I23" s="20" t="n"/>
      <c r="J23" s="20" t="n"/>
      <c r="K23" s="18" t="n"/>
      <c r="L23" s="47" t="n"/>
      <c r="M23" s="48" t="n"/>
      <c r="N23" s="22" t="n"/>
      <c r="O23" s="18" t="n"/>
      <c r="P23" s="20" t="n"/>
      <c r="Q23" s="20" t="n"/>
      <c r="R23" s="18" t="n"/>
      <c r="S23" s="47" t="n"/>
      <c r="T23" s="26">
        <f>IFERROR(IF(OR($B23="",$L23=""),"",MAX(0,$L23-$B23)),"")</f>
        <v/>
      </c>
      <c r="U23" s="27">
        <f>IFERROR(IF($A23="","",IF(AND(OR($D23="À instruire",$D23="En arbitrage"),$C23&lt;&gt;"",$C23&lt;TODAY()),"ÉCHÉANCE DÉPASSÉE",IF(AND(OR($D23="À instruire",$D23="En arbitrage"),$C23&lt;&gt;"",$C23&lt;=TODAY()+'Référentiels'!$B$2),"ÉCHÉANCE PROCHE",IF(AND($D23="Décidée",OR($I23="",$K23="",$L23="")),"DÉCISION INCOMPLÈTE",IF(AND($D23="Décidée",$R23="Non"),"APPLICATION À CONFIRMER",""))))),"À VÉRIFIER")</f>
        <v/>
      </c>
      <c r="V23" s="20" t="n"/>
    </row>
    <row r="24" ht="24" customHeight="1">
      <c r="A24" s="18" t="n"/>
      <c r="B24" s="47" t="n"/>
      <c r="C24" s="47" t="n"/>
      <c r="D24" s="18" t="n"/>
      <c r="E24" s="18" t="n"/>
      <c r="F24" s="20" t="n"/>
      <c r="G24" s="20" t="n"/>
      <c r="H24" s="20" t="n"/>
      <c r="I24" s="20" t="n"/>
      <c r="J24" s="20" t="n"/>
      <c r="K24" s="18" t="n"/>
      <c r="L24" s="47" t="n"/>
      <c r="M24" s="48" t="n"/>
      <c r="N24" s="22" t="n"/>
      <c r="O24" s="18" t="n"/>
      <c r="P24" s="20" t="n"/>
      <c r="Q24" s="20" t="n"/>
      <c r="R24" s="18" t="n"/>
      <c r="S24" s="47" t="n"/>
      <c r="T24" s="23">
        <f>IFERROR(IF(OR($B24="",$L24=""),"",MAX(0,$L24-$B24)),"")</f>
        <v/>
      </c>
      <c r="U24" s="24">
        <f>IFERROR(IF($A24="","",IF(AND(OR($D24="À instruire",$D24="En arbitrage"),$C24&lt;&gt;"",$C24&lt;TODAY()),"ÉCHÉANCE DÉPASSÉE",IF(AND(OR($D24="À instruire",$D24="En arbitrage"),$C24&lt;&gt;"",$C24&lt;=TODAY()+'Référentiels'!$B$2),"ÉCHÉANCE PROCHE",IF(AND($D24="Décidée",OR($I24="",$K24="",$L24="")),"DÉCISION INCOMPLÈTE",IF(AND($D24="Décidée",$R24="Non"),"APPLICATION À CONFIRMER",""))))),"À VÉRIFIER")</f>
        <v/>
      </c>
      <c r="V24" s="20" t="n"/>
    </row>
    <row r="25" ht="24" customHeight="1">
      <c r="A25" s="18" t="n"/>
      <c r="B25" s="47" t="n"/>
      <c r="C25" s="47" t="n"/>
      <c r="D25" s="18" t="n"/>
      <c r="E25" s="18" t="n"/>
      <c r="F25" s="20" t="n"/>
      <c r="G25" s="20" t="n"/>
      <c r="H25" s="20" t="n"/>
      <c r="I25" s="20" t="n"/>
      <c r="J25" s="20" t="n"/>
      <c r="K25" s="18" t="n"/>
      <c r="L25" s="47" t="n"/>
      <c r="M25" s="48" t="n"/>
      <c r="N25" s="22" t="n"/>
      <c r="O25" s="18" t="n"/>
      <c r="P25" s="20" t="n"/>
      <c r="Q25" s="20" t="n"/>
      <c r="R25" s="18" t="n"/>
      <c r="S25" s="47" t="n"/>
      <c r="T25" s="26">
        <f>IFERROR(IF(OR($B25="",$L25=""),"",MAX(0,$L25-$B25)),"")</f>
        <v/>
      </c>
      <c r="U25" s="27">
        <f>IFERROR(IF($A25="","",IF(AND(OR($D25="À instruire",$D25="En arbitrage"),$C25&lt;&gt;"",$C25&lt;TODAY()),"ÉCHÉANCE DÉPASSÉE",IF(AND(OR($D25="À instruire",$D25="En arbitrage"),$C25&lt;&gt;"",$C25&lt;=TODAY()+'Référentiels'!$B$2),"ÉCHÉANCE PROCHE",IF(AND($D25="Décidée",OR($I25="",$K25="",$L25="")),"DÉCISION INCOMPLÈTE",IF(AND($D25="Décidée",$R25="Non"),"APPLICATION À CONFIRMER",""))))),"À VÉRIFIER")</f>
        <v/>
      </c>
      <c r="V25" s="20" t="n"/>
    </row>
    <row r="26" ht="24" customHeight="1">
      <c r="A26" s="18" t="n"/>
      <c r="B26" s="47" t="n"/>
      <c r="C26" s="47" t="n"/>
      <c r="D26" s="18" t="n"/>
      <c r="E26" s="18" t="n"/>
      <c r="F26" s="20" t="n"/>
      <c r="G26" s="20" t="n"/>
      <c r="H26" s="20" t="n"/>
      <c r="I26" s="20" t="n"/>
      <c r="J26" s="20" t="n"/>
      <c r="K26" s="18" t="n"/>
      <c r="L26" s="47" t="n"/>
      <c r="M26" s="48" t="n"/>
      <c r="N26" s="22" t="n"/>
      <c r="O26" s="18" t="n"/>
      <c r="P26" s="20" t="n"/>
      <c r="Q26" s="20" t="n"/>
      <c r="R26" s="18" t="n"/>
      <c r="S26" s="47" t="n"/>
      <c r="T26" s="23">
        <f>IFERROR(IF(OR($B26="",$L26=""),"",MAX(0,$L26-$B26)),"")</f>
        <v/>
      </c>
      <c r="U26" s="24">
        <f>IFERROR(IF($A26="","",IF(AND(OR($D26="À instruire",$D26="En arbitrage"),$C26&lt;&gt;"",$C26&lt;TODAY()),"ÉCHÉANCE DÉPASSÉE",IF(AND(OR($D26="À instruire",$D26="En arbitrage"),$C26&lt;&gt;"",$C26&lt;=TODAY()+'Référentiels'!$B$2),"ÉCHÉANCE PROCHE",IF(AND($D26="Décidée",OR($I26="",$K26="",$L26="")),"DÉCISION INCOMPLÈTE",IF(AND($D26="Décidée",$R26="Non"),"APPLICATION À CONFIRMER",""))))),"À VÉRIFIER")</f>
        <v/>
      </c>
      <c r="V26" s="20" t="n"/>
    </row>
    <row r="27" ht="24" customHeight="1">
      <c r="A27" s="18" t="n"/>
      <c r="B27" s="47" t="n"/>
      <c r="C27" s="47" t="n"/>
      <c r="D27" s="18" t="n"/>
      <c r="E27" s="18" t="n"/>
      <c r="F27" s="20" t="n"/>
      <c r="G27" s="20" t="n"/>
      <c r="H27" s="20" t="n"/>
      <c r="I27" s="20" t="n"/>
      <c r="J27" s="20" t="n"/>
      <c r="K27" s="18" t="n"/>
      <c r="L27" s="47" t="n"/>
      <c r="M27" s="48" t="n"/>
      <c r="N27" s="22" t="n"/>
      <c r="O27" s="18" t="n"/>
      <c r="P27" s="20" t="n"/>
      <c r="Q27" s="20" t="n"/>
      <c r="R27" s="18" t="n"/>
      <c r="S27" s="47" t="n"/>
      <c r="T27" s="26">
        <f>IFERROR(IF(OR($B27="",$L27=""),"",MAX(0,$L27-$B27)),"")</f>
        <v/>
      </c>
      <c r="U27" s="27">
        <f>IFERROR(IF($A27="","",IF(AND(OR($D27="À instruire",$D27="En arbitrage"),$C27&lt;&gt;"",$C27&lt;TODAY()),"ÉCHÉANCE DÉPASSÉE",IF(AND(OR($D27="À instruire",$D27="En arbitrage"),$C27&lt;&gt;"",$C27&lt;=TODAY()+'Référentiels'!$B$2),"ÉCHÉANCE PROCHE",IF(AND($D27="Décidée",OR($I27="",$K27="",$L27="")),"DÉCISION INCOMPLÈTE",IF(AND($D27="Décidée",$R27="Non"),"APPLICATION À CONFIRMER",""))))),"À VÉRIFIER")</f>
        <v/>
      </c>
      <c r="V27" s="20" t="n"/>
    </row>
    <row r="28" ht="24" customHeight="1">
      <c r="A28" s="18" t="n"/>
      <c r="B28" s="47" t="n"/>
      <c r="C28" s="47" t="n"/>
      <c r="D28" s="18" t="n"/>
      <c r="E28" s="18" t="n"/>
      <c r="F28" s="20" t="n"/>
      <c r="G28" s="20" t="n"/>
      <c r="H28" s="20" t="n"/>
      <c r="I28" s="20" t="n"/>
      <c r="J28" s="20" t="n"/>
      <c r="K28" s="18" t="n"/>
      <c r="L28" s="47" t="n"/>
      <c r="M28" s="48" t="n"/>
      <c r="N28" s="22" t="n"/>
      <c r="O28" s="18" t="n"/>
      <c r="P28" s="20" t="n"/>
      <c r="Q28" s="20" t="n"/>
      <c r="R28" s="18" t="n"/>
      <c r="S28" s="47" t="n"/>
      <c r="T28" s="23">
        <f>IFERROR(IF(OR($B28="",$L28=""),"",MAX(0,$L28-$B28)),"")</f>
        <v/>
      </c>
      <c r="U28" s="24">
        <f>IFERROR(IF($A28="","",IF(AND(OR($D28="À instruire",$D28="En arbitrage"),$C28&lt;&gt;"",$C28&lt;TODAY()),"ÉCHÉANCE DÉPASSÉE",IF(AND(OR($D28="À instruire",$D28="En arbitrage"),$C28&lt;&gt;"",$C28&lt;=TODAY()+'Référentiels'!$B$2),"ÉCHÉANCE PROCHE",IF(AND($D28="Décidée",OR($I28="",$K28="",$L28="")),"DÉCISION INCOMPLÈTE",IF(AND($D28="Décidée",$R28="Non"),"APPLICATION À CONFIRMER",""))))),"À VÉRIFIER")</f>
        <v/>
      </c>
      <c r="V28" s="20" t="n"/>
    </row>
    <row r="29" ht="24" customHeight="1">
      <c r="A29" s="18" t="n"/>
      <c r="B29" s="47" t="n"/>
      <c r="C29" s="47" t="n"/>
      <c r="D29" s="18" t="n"/>
      <c r="E29" s="18" t="n"/>
      <c r="F29" s="20" t="n"/>
      <c r="G29" s="20" t="n"/>
      <c r="H29" s="20" t="n"/>
      <c r="I29" s="20" t="n"/>
      <c r="J29" s="20" t="n"/>
      <c r="K29" s="18" t="n"/>
      <c r="L29" s="47" t="n"/>
      <c r="M29" s="48" t="n"/>
      <c r="N29" s="22" t="n"/>
      <c r="O29" s="18" t="n"/>
      <c r="P29" s="20" t="n"/>
      <c r="Q29" s="20" t="n"/>
      <c r="R29" s="18" t="n"/>
      <c r="S29" s="47" t="n"/>
      <c r="T29" s="26">
        <f>IFERROR(IF(OR($B29="",$L29=""),"",MAX(0,$L29-$B29)),"")</f>
        <v/>
      </c>
      <c r="U29" s="27">
        <f>IFERROR(IF($A29="","",IF(AND(OR($D29="À instruire",$D29="En arbitrage"),$C29&lt;&gt;"",$C29&lt;TODAY()),"ÉCHÉANCE DÉPASSÉE",IF(AND(OR($D29="À instruire",$D29="En arbitrage"),$C29&lt;&gt;"",$C29&lt;=TODAY()+'Référentiels'!$B$2),"ÉCHÉANCE PROCHE",IF(AND($D29="Décidée",OR($I29="",$K29="",$L29="")),"DÉCISION INCOMPLÈTE",IF(AND($D29="Décidée",$R29="Non"),"APPLICATION À CONFIRMER",""))))),"À VÉRIFIER")</f>
        <v/>
      </c>
      <c r="V29" s="20" t="n"/>
    </row>
    <row r="30" ht="24" customHeight="1">
      <c r="A30" s="18" t="n"/>
      <c r="B30" s="47" t="n"/>
      <c r="C30" s="47" t="n"/>
      <c r="D30" s="18" t="n"/>
      <c r="E30" s="18" t="n"/>
      <c r="F30" s="20" t="n"/>
      <c r="G30" s="20" t="n"/>
      <c r="H30" s="20" t="n"/>
      <c r="I30" s="20" t="n"/>
      <c r="J30" s="20" t="n"/>
      <c r="K30" s="18" t="n"/>
      <c r="L30" s="47" t="n"/>
      <c r="M30" s="48" t="n"/>
      <c r="N30" s="22" t="n"/>
      <c r="O30" s="18" t="n"/>
      <c r="P30" s="20" t="n"/>
      <c r="Q30" s="20" t="n"/>
      <c r="R30" s="18" t="n"/>
      <c r="S30" s="47" t="n"/>
      <c r="T30" s="23">
        <f>IFERROR(IF(OR($B30="",$L30=""),"",MAX(0,$L30-$B30)),"")</f>
        <v/>
      </c>
      <c r="U30" s="24">
        <f>IFERROR(IF($A30="","",IF(AND(OR($D30="À instruire",$D30="En arbitrage"),$C30&lt;&gt;"",$C30&lt;TODAY()),"ÉCHÉANCE DÉPASSÉE",IF(AND(OR($D30="À instruire",$D30="En arbitrage"),$C30&lt;&gt;"",$C30&lt;=TODAY()+'Référentiels'!$B$2),"ÉCHÉANCE PROCHE",IF(AND($D30="Décidée",OR($I30="",$K30="",$L30="")),"DÉCISION INCOMPLÈTE",IF(AND($D30="Décidée",$R30="Non"),"APPLICATION À CONFIRMER",""))))),"À VÉRIFIER")</f>
        <v/>
      </c>
      <c r="V30" s="20" t="n"/>
    </row>
    <row r="31" ht="24" customHeight="1">
      <c r="A31" s="18" t="n"/>
      <c r="B31" s="47" t="n"/>
      <c r="C31" s="47" t="n"/>
      <c r="D31" s="18" t="n"/>
      <c r="E31" s="18" t="n"/>
      <c r="F31" s="20" t="n"/>
      <c r="G31" s="20" t="n"/>
      <c r="H31" s="20" t="n"/>
      <c r="I31" s="20" t="n"/>
      <c r="J31" s="20" t="n"/>
      <c r="K31" s="18" t="n"/>
      <c r="L31" s="47" t="n"/>
      <c r="M31" s="48" t="n"/>
      <c r="N31" s="22" t="n"/>
      <c r="O31" s="18" t="n"/>
      <c r="P31" s="20" t="n"/>
      <c r="Q31" s="20" t="n"/>
      <c r="R31" s="18" t="n"/>
      <c r="S31" s="47" t="n"/>
      <c r="T31" s="26">
        <f>IFERROR(IF(OR($B31="",$L31=""),"",MAX(0,$L31-$B31)),"")</f>
        <v/>
      </c>
      <c r="U31" s="27">
        <f>IFERROR(IF($A31="","",IF(AND(OR($D31="À instruire",$D31="En arbitrage"),$C31&lt;&gt;"",$C31&lt;TODAY()),"ÉCHÉANCE DÉPASSÉE",IF(AND(OR($D31="À instruire",$D31="En arbitrage"),$C31&lt;&gt;"",$C31&lt;=TODAY()+'Référentiels'!$B$2),"ÉCHÉANCE PROCHE",IF(AND($D31="Décidée",OR($I31="",$K31="",$L31="")),"DÉCISION INCOMPLÈTE",IF(AND($D31="Décidée",$R31="Non"),"APPLICATION À CONFIRMER",""))))),"À VÉRIFIER")</f>
        <v/>
      </c>
      <c r="V31" s="20" t="n"/>
    </row>
    <row r="32" ht="24" customHeight="1">
      <c r="A32" s="18" t="n"/>
      <c r="B32" s="47" t="n"/>
      <c r="C32" s="47" t="n"/>
      <c r="D32" s="18" t="n"/>
      <c r="E32" s="18" t="n"/>
      <c r="F32" s="20" t="n"/>
      <c r="G32" s="20" t="n"/>
      <c r="H32" s="20" t="n"/>
      <c r="I32" s="20" t="n"/>
      <c r="J32" s="20" t="n"/>
      <c r="K32" s="18" t="n"/>
      <c r="L32" s="47" t="n"/>
      <c r="M32" s="48" t="n"/>
      <c r="N32" s="22" t="n"/>
      <c r="O32" s="18" t="n"/>
      <c r="P32" s="20" t="n"/>
      <c r="Q32" s="20" t="n"/>
      <c r="R32" s="18" t="n"/>
      <c r="S32" s="47" t="n"/>
      <c r="T32" s="23">
        <f>IFERROR(IF(OR($B32="",$L32=""),"",MAX(0,$L32-$B32)),"")</f>
        <v/>
      </c>
      <c r="U32" s="24">
        <f>IFERROR(IF($A32="","",IF(AND(OR($D32="À instruire",$D32="En arbitrage"),$C32&lt;&gt;"",$C32&lt;TODAY()),"ÉCHÉANCE DÉPASSÉE",IF(AND(OR($D32="À instruire",$D32="En arbitrage"),$C32&lt;&gt;"",$C32&lt;=TODAY()+'Référentiels'!$B$2),"ÉCHÉANCE PROCHE",IF(AND($D32="Décidée",OR($I32="",$K32="",$L32="")),"DÉCISION INCOMPLÈTE",IF(AND($D32="Décidée",$R32="Non"),"APPLICATION À CONFIRMER",""))))),"À VÉRIFIER")</f>
        <v/>
      </c>
      <c r="V32" s="20" t="n"/>
    </row>
    <row r="33" ht="24" customHeight="1">
      <c r="A33" s="18" t="n"/>
      <c r="B33" s="47" t="n"/>
      <c r="C33" s="47" t="n"/>
      <c r="D33" s="18" t="n"/>
      <c r="E33" s="18" t="n"/>
      <c r="F33" s="20" t="n"/>
      <c r="G33" s="20" t="n"/>
      <c r="H33" s="20" t="n"/>
      <c r="I33" s="20" t="n"/>
      <c r="J33" s="20" t="n"/>
      <c r="K33" s="18" t="n"/>
      <c r="L33" s="47" t="n"/>
      <c r="M33" s="48" t="n"/>
      <c r="N33" s="22" t="n"/>
      <c r="O33" s="18" t="n"/>
      <c r="P33" s="20" t="n"/>
      <c r="Q33" s="20" t="n"/>
      <c r="R33" s="18" t="n"/>
      <c r="S33" s="47" t="n"/>
      <c r="T33" s="26">
        <f>IFERROR(IF(OR($B33="",$L33=""),"",MAX(0,$L33-$B33)),"")</f>
        <v/>
      </c>
      <c r="U33" s="27">
        <f>IFERROR(IF($A33="","",IF(AND(OR($D33="À instruire",$D33="En arbitrage"),$C33&lt;&gt;"",$C33&lt;TODAY()),"ÉCHÉANCE DÉPASSÉE",IF(AND(OR($D33="À instruire",$D33="En arbitrage"),$C33&lt;&gt;"",$C33&lt;=TODAY()+'Référentiels'!$B$2),"ÉCHÉANCE PROCHE",IF(AND($D33="Décidée",OR($I33="",$K33="",$L33="")),"DÉCISION INCOMPLÈTE",IF(AND($D33="Décidée",$R33="Non"),"APPLICATION À CONFIRMER",""))))),"À VÉRIFIER")</f>
        <v/>
      </c>
      <c r="V33" s="20" t="n"/>
    </row>
    <row r="34" ht="24" customHeight="1">
      <c r="A34" s="18" t="n"/>
      <c r="B34" s="47" t="n"/>
      <c r="C34" s="47" t="n"/>
      <c r="D34" s="18" t="n"/>
      <c r="E34" s="18" t="n"/>
      <c r="F34" s="20" t="n"/>
      <c r="G34" s="20" t="n"/>
      <c r="H34" s="20" t="n"/>
      <c r="I34" s="20" t="n"/>
      <c r="J34" s="20" t="n"/>
      <c r="K34" s="18" t="n"/>
      <c r="L34" s="47" t="n"/>
      <c r="M34" s="48" t="n"/>
      <c r="N34" s="22" t="n"/>
      <c r="O34" s="18" t="n"/>
      <c r="P34" s="20" t="n"/>
      <c r="Q34" s="20" t="n"/>
      <c r="R34" s="18" t="n"/>
      <c r="S34" s="47" t="n"/>
      <c r="T34" s="23">
        <f>IFERROR(IF(OR($B34="",$L34=""),"",MAX(0,$L34-$B34)),"")</f>
        <v/>
      </c>
      <c r="U34" s="24">
        <f>IFERROR(IF($A34="","",IF(AND(OR($D34="À instruire",$D34="En arbitrage"),$C34&lt;&gt;"",$C34&lt;TODAY()),"ÉCHÉANCE DÉPASSÉE",IF(AND(OR($D34="À instruire",$D34="En arbitrage"),$C34&lt;&gt;"",$C34&lt;=TODAY()+'Référentiels'!$B$2),"ÉCHÉANCE PROCHE",IF(AND($D34="Décidée",OR($I34="",$K34="",$L34="")),"DÉCISION INCOMPLÈTE",IF(AND($D34="Décidée",$R34="Non"),"APPLICATION À CONFIRMER",""))))),"À VÉRIFIER")</f>
        <v/>
      </c>
      <c r="V34" s="20" t="n"/>
    </row>
    <row r="35" ht="24" customHeight="1">
      <c r="A35" s="18" t="n"/>
      <c r="B35" s="47" t="n"/>
      <c r="C35" s="47" t="n"/>
      <c r="D35" s="18" t="n"/>
      <c r="E35" s="18" t="n"/>
      <c r="F35" s="20" t="n"/>
      <c r="G35" s="20" t="n"/>
      <c r="H35" s="20" t="n"/>
      <c r="I35" s="20" t="n"/>
      <c r="J35" s="20" t="n"/>
      <c r="K35" s="18" t="n"/>
      <c r="L35" s="47" t="n"/>
      <c r="M35" s="48" t="n"/>
      <c r="N35" s="22" t="n"/>
      <c r="O35" s="18" t="n"/>
      <c r="P35" s="20" t="n"/>
      <c r="Q35" s="20" t="n"/>
      <c r="R35" s="18" t="n"/>
      <c r="S35" s="47" t="n"/>
      <c r="T35" s="26">
        <f>IFERROR(IF(OR($B35="",$L35=""),"",MAX(0,$L35-$B35)),"")</f>
        <v/>
      </c>
      <c r="U35" s="27">
        <f>IFERROR(IF($A35="","",IF(AND(OR($D35="À instruire",$D35="En arbitrage"),$C35&lt;&gt;"",$C35&lt;TODAY()),"ÉCHÉANCE DÉPASSÉE",IF(AND(OR($D35="À instruire",$D35="En arbitrage"),$C35&lt;&gt;"",$C35&lt;=TODAY()+'Référentiels'!$B$2),"ÉCHÉANCE PROCHE",IF(AND($D35="Décidée",OR($I35="",$K35="",$L35="")),"DÉCISION INCOMPLÈTE",IF(AND($D35="Décidée",$R35="Non"),"APPLICATION À CONFIRMER",""))))),"À VÉRIFIER")</f>
        <v/>
      </c>
      <c r="V35" s="20" t="n"/>
    </row>
    <row r="36" ht="24" customHeight="1">
      <c r="A36" s="18" t="n"/>
      <c r="B36" s="47" t="n"/>
      <c r="C36" s="47" t="n"/>
      <c r="D36" s="18" t="n"/>
      <c r="E36" s="18" t="n"/>
      <c r="F36" s="20" t="n"/>
      <c r="G36" s="20" t="n"/>
      <c r="H36" s="20" t="n"/>
      <c r="I36" s="20" t="n"/>
      <c r="J36" s="20" t="n"/>
      <c r="K36" s="18" t="n"/>
      <c r="L36" s="47" t="n"/>
      <c r="M36" s="48" t="n"/>
      <c r="N36" s="22" t="n"/>
      <c r="O36" s="18" t="n"/>
      <c r="P36" s="20" t="n"/>
      <c r="Q36" s="20" t="n"/>
      <c r="R36" s="18" t="n"/>
      <c r="S36" s="47" t="n"/>
      <c r="T36" s="23">
        <f>IFERROR(IF(OR($B36="",$L36=""),"",MAX(0,$L36-$B36)),"")</f>
        <v/>
      </c>
      <c r="U36" s="24">
        <f>IFERROR(IF($A36="","",IF(AND(OR($D36="À instruire",$D36="En arbitrage"),$C36&lt;&gt;"",$C36&lt;TODAY()),"ÉCHÉANCE DÉPASSÉE",IF(AND(OR($D36="À instruire",$D36="En arbitrage"),$C36&lt;&gt;"",$C36&lt;=TODAY()+'Référentiels'!$B$2),"ÉCHÉANCE PROCHE",IF(AND($D36="Décidée",OR($I36="",$K36="",$L36="")),"DÉCISION INCOMPLÈTE",IF(AND($D36="Décidée",$R36="Non"),"APPLICATION À CONFIRMER",""))))),"À VÉRIFIER")</f>
        <v/>
      </c>
      <c r="V36" s="20" t="n"/>
    </row>
    <row r="37" ht="24" customHeight="1">
      <c r="A37" s="18" t="n"/>
      <c r="B37" s="47" t="n"/>
      <c r="C37" s="47" t="n"/>
      <c r="D37" s="18" t="n"/>
      <c r="E37" s="18" t="n"/>
      <c r="F37" s="20" t="n"/>
      <c r="G37" s="20" t="n"/>
      <c r="H37" s="20" t="n"/>
      <c r="I37" s="20" t="n"/>
      <c r="J37" s="20" t="n"/>
      <c r="K37" s="18" t="n"/>
      <c r="L37" s="47" t="n"/>
      <c r="M37" s="48" t="n"/>
      <c r="N37" s="22" t="n"/>
      <c r="O37" s="18" t="n"/>
      <c r="P37" s="20" t="n"/>
      <c r="Q37" s="20" t="n"/>
      <c r="R37" s="18" t="n"/>
      <c r="S37" s="47" t="n"/>
      <c r="T37" s="26">
        <f>IFERROR(IF(OR($B37="",$L37=""),"",MAX(0,$L37-$B37)),"")</f>
        <v/>
      </c>
      <c r="U37" s="27">
        <f>IFERROR(IF($A37="","",IF(AND(OR($D37="À instruire",$D37="En arbitrage"),$C37&lt;&gt;"",$C37&lt;TODAY()),"ÉCHÉANCE DÉPASSÉE",IF(AND(OR($D37="À instruire",$D37="En arbitrage"),$C37&lt;&gt;"",$C37&lt;=TODAY()+'Référentiels'!$B$2),"ÉCHÉANCE PROCHE",IF(AND($D37="Décidée",OR($I37="",$K37="",$L37="")),"DÉCISION INCOMPLÈTE",IF(AND($D37="Décidée",$R37="Non"),"APPLICATION À CONFIRMER",""))))),"À VÉRIFIER")</f>
        <v/>
      </c>
      <c r="V37" s="20" t="n"/>
    </row>
    <row r="38" ht="24" customHeight="1">
      <c r="A38" s="18" t="n"/>
      <c r="B38" s="47" t="n"/>
      <c r="C38" s="47" t="n"/>
      <c r="D38" s="18" t="n"/>
      <c r="E38" s="18" t="n"/>
      <c r="F38" s="20" t="n"/>
      <c r="G38" s="20" t="n"/>
      <c r="H38" s="20" t="n"/>
      <c r="I38" s="20" t="n"/>
      <c r="J38" s="20" t="n"/>
      <c r="K38" s="18" t="n"/>
      <c r="L38" s="47" t="n"/>
      <c r="M38" s="48" t="n"/>
      <c r="N38" s="22" t="n"/>
      <c r="O38" s="18" t="n"/>
      <c r="P38" s="20" t="n"/>
      <c r="Q38" s="20" t="n"/>
      <c r="R38" s="18" t="n"/>
      <c r="S38" s="47" t="n"/>
      <c r="T38" s="23">
        <f>IFERROR(IF(OR($B38="",$L38=""),"",MAX(0,$L38-$B38)),"")</f>
        <v/>
      </c>
      <c r="U38" s="24">
        <f>IFERROR(IF($A38="","",IF(AND(OR($D38="À instruire",$D38="En arbitrage"),$C38&lt;&gt;"",$C38&lt;TODAY()),"ÉCHÉANCE DÉPASSÉE",IF(AND(OR($D38="À instruire",$D38="En arbitrage"),$C38&lt;&gt;"",$C38&lt;=TODAY()+'Référentiels'!$B$2),"ÉCHÉANCE PROCHE",IF(AND($D38="Décidée",OR($I38="",$K38="",$L38="")),"DÉCISION INCOMPLÈTE",IF(AND($D38="Décidée",$R38="Non"),"APPLICATION À CONFIRMER",""))))),"À VÉRIFIER")</f>
        <v/>
      </c>
      <c r="V38" s="20" t="n"/>
    </row>
    <row r="39" ht="24" customHeight="1">
      <c r="A39" s="18" t="n"/>
      <c r="B39" s="47" t="n"/>
      <c r="C39" s="47" t="n"/>
      <c r="D39" s="18" t="n"/>
      <c r="E39" s="18" t="n"/>
      <c r="F39" s="20" t="n"/>
      <c r="G39" s="20" t="n"/>
      <c r="H39" s="20" t="n"/>
      <c r="I39" s="20" t="n"/>
      <c r="J39" s="20" t="n"/>
      <c r="K39" s="18" t="n"/>
      <c r="L39" s="47" t="n"/>
      <c r="M39" s="48" t="n"/>
      <c r="N39" s="22" t="n"/>
      <c r="O39" s="18" t="n"/>
      <c r="P39" s="20" t="n"/>
      <c r="Q39" s="20" t="n"/>
      <c r="R39" s="18" t="n"/>
      <c r="S39" s="47" t="n"/>
      <c r="T39" s="26">
        <f>IFERROR(IF(OR($B39="",$L39=""),"",MAX(0,$L39-$B39)),"")</f>
        <v/>
      </c>
      <c r="U39" s="27">
        <f>IFERROR(IF($A39="","",IF(AND(OR($D39="À instruire",$D39="En arbitrage"),$C39&lt;&gt;"",$C39&lt;TODAY()),"ÉCHÉANCE DÉPASSÉE",IF(AND(OR($D39="À instruire",$D39="En arbitrage"),$C39&lt;&gt;"",$C39&lt;=TODAY()+'Référentiels'!$B$2),"ÉCHÉANCE PROCHE",IF(AND($D39="Décidée",OR($I39="",$K39="",$L39="")),"DÉCISION INCOMPLÈTE",IF(AND($D39="Décidée",$R39="Non"),"APPLICATION À CONFIRMER",""))))),"À VÉRIFIER")</f>
        <v/>
      </c>
      <c r="V39" s="20" t="n"/>
    </row>
    <row r="40" ht="24" customHeight="1">
      <c r="A40" s="18" t="n"/>
      <c r="B40" s="47" t="n"/>
      <c r="C40" s="47" t="n"/>
      <c r="D40" s="18" t="n"/>
      <c r="E40" s="18" t="n"/>
      <c r="F40" s="20" t="n"/>
      <c r="G40" s="20" t="n"/>
      <c r="H40" s="20" t="n"/>
      <c r="I40" s="20" t="n"/>
      <c r="J40" s="20" t="n"/>
      <c r="K40" s="18" t="n"/>
      <c r="L40" s="47" t="n"/>
      <c r="M40" s="48" t="n"/>
      <c r="N40" s="22" t="n"/>
      <c r="O40" s="18" t="n"/>
      <c r="P40" s="20" t="n"/>
      <c r="Q40" s="20" t="n"/>
      <c r="R40" s="18" t="n"/>
      <c r="S40" s="47" t="n"/>
      <c r="T40" s="23">
        <f>IFERROR(IF(OR($B40="",$L40=""),"",MAX(0,$L40-$B40)),"")</f>
        <v/>
      </c>
      <c r="U40" s="24">
        <f>IFERROR(IF($A40="","",IF(AND(OR($D40="À instruire",$D40="En arbitrage"),$C40&lt;&gt;"",$C40&lt;TODAY()),"ÉCHÉANCE DÉPASSÉE",IF(AND(OR($D40="À instruire",$D40="En arbitrage"),$C40&lt;&gt;"",$C40&lt;=TODAY()+'Référentiels'!$B$2),"ÉCHÉANCE PROCHE",IF(AND($D40="Décidée",OR($I40="",$K40="",$L40="")),"DÉCISION INCOMPLÈTE",IF(AND($D40="Décidée",$R40="Non"),"APPLICATION À CONFIRMER",""))))),"À VÉRIFIER")</f>
        <v/>
      </c>
      <c r="V40" s="20" t="n"/>
    </row>
    <row r="41" ht="24" customHeight="1">
      <c r="A41" s="18" t="n"/>
      <c r="B41" s="47" t="n"/>
      <c r="C41" s="47" t="n"/>
      <c r="D41" s="18" t="n"/>
      <c r="E41" s="18" t="n"/>
      <c r="F41" s="20" t="n"/>
      <c r="G41" s="20" t="n"/>
      <c r="H41" s="20" t="n"/>
      <c r="I41" s="20" t="n"/>
      <c r="J41" s="20" t="n"/>
      <c r="K41" s="18" t="n"/>
      <c r="L41" s="47" t="n"/>
      <c r="M41" s="48" t="n"/>
      <c r="N41" s="22" t="n"/>
      <c r="O41" s="18" t="n"/>
      <c r="P41" s="20" t="n"/>
      <c r="Q41" s="20" t="n"/>
      <c r="R41" s="18" t="n"/>
      <c r="S41" s="47" t="n"/>
      <c r="T41" s="26">
        <f>IFERROR(IF(OR($B41="",$L41=""),"",MAX(0,$L41-$B41)),"")</f>
        <v/>
      </c>
      <c r="U41" s="27">
        <f>IFERROR(IF($A41="","",IF(AND(OR($D41="À instruire",$D41="En arbitrage"),$C41&lt;&gt;"",$C41&lt;TODAY()),"ÉCHÉANCE DÉPASSÉE",IF(AND(OR($D41="À instruire",$D41="En arbitrage"),$C41&lt;&gt;"",$C41&lt;=TODAY()+'Référentiels'!$B$2),"ÉCHÉANCE PROCHE",IF(AND($D41="Décidée",OR($I41="",$K41="",$L41="")),"DÉCISION INCOMPLÈTE",IF(AND($D41="Décidée",$R41="Non"),"APPLICATION À CONFIRMER",""))))),"À VÉRIFIER")</f>
        <v/>
      </c>
      <c r="V41" s="20" t="n"/>
    </row>
    <row r="42" ht="24" customHeight="1">
      <c r="A42" s="18" t="n"/>
      <c r="B42" s="47" t="n"/>
      <c r="C42" s="47" t="n"/>
      <c r="D42" s="18" t="n"/>
      <c r="E42" s="18" t="n"/>
      <c r="F42" s="20" t="n"/>
      <c r="G42" s="20" t="n"/>
      <c r="H42" s="20" t="n"/>
      <c r="I42" s="20" t="n"/>
      <c r="J42" s="20" t="n"/>
      <c r="K42" s="18" t="n"/>
      <c r="L42" s="47" t="n"/>
      <c r="M42" s="48" t="n"/>
      <c r="N42" s="22" t="n"/>
      <c r="O42" s="18" t="n"/>
      <c r="P42" s="20" t="n"/>
      <c r="Q42" s="20" t="n"/>
      <c r="R42" s="18" t="n"/>
      <c r="S42" s="47" t="n"/>
      <c r="T42" s="23">
        <f>IFERROR(IF(OR($B42="",$L42=""),"",MAX(0,$L42-$B42)),"")</f>
        <v/>
      </c>
      <c r="U42" s="24">
        <f>IFERROR(IF($A42="","",IF(AND(OR($D42="À instruire",$D42="En arbitrage"),$C42&lt;&gt;"",$C42&lt;TODAY()),"ÉCHÉANCE DÉPASSÉE",IF(AND(OR($D42="À instruire",$D42="En arbitrage"),$C42&lt;&gt;"",$C42&lt;=TODAY()+'Référentiels'!$B$2),"ÉCHÉANCE PROCHE",IF(AND($D42="Décidée",OR($I42="",$K42="",$L42="")),"DÉCISION INCOMPLÈTE",IF(AND($D42="Décidée",$R42="Non"),"APPLICATION À CONFIRMER",""))))),"À VÉRIFIER")</f>
        <v/>
      </c>
      <c r="V42" s="20" t="n"/>
    </row>
    <row r="43" ht="24" customHeight="1">
      <c r="A43" s="18" t="n"/>
      <c r="B43" s="47" t="n"/>
      <c r="C43" s="47" t="n"/>
      <c r="D43" s="18" t="n"/>
      <c r="E43" s="18" t="n"/>
      <c r="F43" s="20" t="n"/>
      <c r="G43" s="20" t="n"/>
      <c r="H43" s="20" t="n"/>
      <c r="I43" s="20" t="n"/>
      <c r="J43" s="20" t="n"/>
      <c r="K43" s="18" t="n"/>
      <c r="L43" s="47" t="n"/>
      <c r="M43" s="48" t="n"/>
      <c r="N43" s="22" t="n"/>
      <c r="O43" s="18" t="n"/>
      <c r="P43" s="20" t="n"/>
      <c r="Q43" s="20" t="n"/>
      <c r="R43" s="18" t="n"/>
      <c r="S43" s="47" t="n"/>
      <c r="T43" s="26">
        <f>IFERROR(IF(OR($B43="",$L43=""),"",MAX(0,$L43-$B43)),"")</f>
        <v/>
      </c>
      <c r="U43" s="27">
        <f>IFERROR(IF($A43="","",IF(AND(OR($D43="À instruire",$D43="En arbitrage"),$C43&lt;&gt;"",$C43&lt;TODAY()),"ÉCHÉANCE DÉPASSÉE",IF(AND(OR($D43="À instruire",$D43="En arbitrage"),$C43&lt;&gt;"",$C43&lt;=TODAY()+'Référentiels'!$B$2),"ÉCHÉANCE PROCHE",IF(AND($D43="Décidée",OR($I43="",$K43="",$L43="")),"DÉCISION INCOMPLÈTE",IF(AND($D43="Décidée",$R43="Non"),"APPLICATION À CONFIRMER",""))))),"À VÉRIFIER")</f>
        <v/>
      </c>
      <c r="V43" s="20" t="n"/>
    </row>
    <row r="44" ht="24" customHeight="1">
      <c r="A44" s="18" t="n"/>
      <c r="B44" s="47" t="n"/>
      <c r="C44" s="47" t="n"/>
      <c r="D44" s="18" t="n"/>
      <c r="E44" s="18" t="n"/>
      <c r="F44" s="20" t="n"/>
      <c r="G44" s="20" t="n"/>
      <c r="H44" s="20" t="n"/>
      <c r="I44" s="20" t="n"/>
      <c r="J44" s="20" t="n"/>
      <c r="K44" s="18" t="n"/>
      <c r="L44" s="47" t="n"/>
      <c r="M44" s="48" t="n"/>
      <c r="N44" s="22" t="n"/>
      <c r="O44" s="18" t="n"/>
      <c r="P44" s="20" t="n"/>
      <c r="Q44" s="20" t="n"/>
      <c r="R44" s="18" t="n"/>
      <c r="S44" s="47" t="n"/>
      <c r="T44" s="23">
        <f>IFERROR(IF(OR($B44="",$L44=""),"",MAX(0,$L44-$B44)),"")</f>
        <v/>
      </c>
      <c r="U44" s="24">
        <f>IFERROR(IF($A44="","",IF(AND(OR($D44="À instruire",$D44="En arbitrage"),$C44&lt;&gt;"",$C44&lt;TODAY()),"ÉCHÉANCE DÉPASSÉE",IF(AND(OR($D44="À instruire",$D44="En arbitrage"),$C44&lt;&gt;"",$C44&lt;=TODAY()+'Référentiels'!$B$2),"ÉCHÉANCE PROCHE",IF(AND($D44="Décidée",OR($I44="",$K44="",$L44="")),"DÉCISION INCOMPLÈTE",IF(AND($D44="Décidée",$R44="Non"),"APPLICATION À CONFIRMER",""))))),"À VÉRIFIER")</f>
        <v/>
      </c>
      <c r="V44" s="20" t="n"/>
    </row>
    <row r="45" ht="24" customHeight="1">
      <c r="A45" s="18" t="n"/>
      <c r="B45" s="47" t="n"/>
      <c r="C45" s="47" t="n"/>
      <c r="D45" s="18" t="n"/>
      <c r="E45" s="18" t="n"/>
      <c r="F45" s="20" t="n"/>
      <c r="G45" s="20" t="n"/>
      <c r="H45" s="20" t="n"/>
      <c r="I45" s="20" t="n"/>
      <c r="J45" s="20" t="n"/>
      <c r="K45" s="18" t="n"/>
      <c r="L45" s="47" t="n"/>
      <c r="M45" s="48" t="n"/>
      <c r="N45" s="22" t="n"/>
      <c r="O45" s="18" t="n"/>
      <c r="P45" s="20" t="n"/>
      <c r="Q45" s="20" t="n"/>
      <c r="R45" s="18" t="n"/>
      <c r="S45" s="47" t="n"/>
      <c r="T45" s="26">
        <f>IFERROR(IF(OR($B45="",$L45=""),"",MAX(0,$L45-$B45)),"")</f>
        <v/>
      </c>
      <c r="U45" s="27">
        <f>IFERROR(IF($A45="","",IF(AND(OR($D45="À instruire",$D45="En arbitrage"),$C45&lt;&gt;"",$C45&lt;TODAY()),"ÉCHÉANCE DÉPASSÉE",IF(AND(OR($D45="À instruire",$D45="En arbitrage"),$C45&lt;&gt;"",$C45&lt;=TODAY()+'Référentiels'!$B$2),"ÉCHÉANCE PROCHE",IF(AND($D45="Décidée",OR($I45="",$K45="",$L45="")),"DÉCISION INCOMPLÈTE",IF(AND($D45="Décidée",$R45="Non"),"APPLICATION À CONFIRMER",""))))),"À VÉRIFIER")</f>
        <v/>
      </c>
      <c r="V45" s="20" t="n"/>
    </row>
    <row r="46" ht="24" customHeight="1">
      <c r="A46" s="18" t="n"/>
      <c r="B46" s="47" t="n"/>
      <c r="C46" s="47" t="n"/>
      <c r="D46" s="18" t="n"/>
      <c r="E46" s="18" t="n"/>
      <c r="F46" s="20" t="n"/>
      <c r="G46" s="20" t="n"/>
      <c r="H46" s="20" t="n"/>
      <c r="I46" s="20" t="n"/>
      <c r="J46" s="20" t="n"/>
      <c r="K46" s="18" t="n"/>
      <c r="L46" s="47" t="n"/>
      <c r="M46" s="48" t="n"/>
      <c r="N46" s="22" t="n"/>
      <c r="O46" s="18" t="n"/>
      <c r="P46" s="20" t="n"/>
      <c r="Q46" s="20" t="n"/>
      <c r="R46" s="18" t="n"/>
      <c r="S46" s="47" t="n"/>
      <c r="T46" s="23">
        <f>IFERROR(IF(OR($B46="",$L46=""),"",MAX(0,$L46-$B46)),"")</f>
        <v/>
      </c>
      <c r="U46" s="24">
        <f>IFERROR(IF($A46="","",IF(AND(OR($D46="À instruire",$D46="En arbitrage"),$C46&lt;&gt;"",$C46&lt;TODAY()),"ÉCHÉANCE DÉPASSÉE",IF(AND(OR($D46="À instruire",$D46="En arbitrage"),$C46&lt;&gt;"",$C46&lt;=TODAY()+'Référentiels'!$B$2),"ÉCHÉANCE PROCHE",IF(AND($D46="Décidée",OR($I46="",$K46="",$L46="")),"DÉCISION INCOMPLÈTE",IF(AND($D46="Décidée",$R46="Non"),"APPLICATION À CONFIRMER",""))))),"À VÉRIFIER")</f>
        <v/>
      </c>
      <c r="V46" s="20" t="n"/>
    </row>
    <row r="47" ht="24" customHeight="1">
      <c r="A47" s="18" t="n"/>
      <c r="B47" s="47" t="n"/>
      <c r="C47" s="47" t="n"/>
      <c r="D47" s="18" t="n"/>
      <c r="E47" s="18" t="n"/>
      <c r="F47" s="20" t="n"/>
      <c r="G47" s="20" t="n"/>
      <c r="H47" s="20" t="n"/>
      <c r="I47" s="20" t="n"/>
      <c r="J47" s="20" t="n"/>
      <c r="K47" s="18" t="n"/>
      <c r="L47" s="47" t="n"/>
      <c r="M47" s="48" t="n"/>
      <c r="N47" s="22" t="n"/>
      <c r="O47" s="18" t="n"/>
      <c r="P47" s="20" t="n"/>
      <c r="Q47" s="20" t="n"/>
      <c r="R47" s="18" t="n"/>
      <c r="S47" s="47" t="n"/>
      <c r="T47" s="26">
        <f>IFERROR(IF(OR($B47="",$L47=""),"",MAX(0,$L47-$B47)),"")</f>
        <v/>
      </c>
      <c r="U47" s="27">
        <f>IFERROR(IF($A47="","",IF(AND(OR($D47="À instruire",$D47="En arbitrage"),$C47&lt;&gt;"",$C47&lt;TODAY()),"ÉCHÉANCE DÉPASSÉE",IF(AND(OR($D47="À instruire",$D47="En arbitrage"),$C47&lt;&gt;"",$C47&lt;=TODAY()+'Référentiels'!$B$2),"ÉCHÉANCE PROCHE",IF(AND($D47="Décidée",OR($I47="",$K47="",$L47="")),"DÉCISION INCOMPLÈTE",IF(AND($D47="Décidée",$R47="Non"),"APPLICATION À CONFIRMER",""))))),"À VÉRIFIER")</f>
        <v/>
      </c>
      <c r="V47" s="20" t="n"/>
    </row>
    <row r="48" ht="24" customHeight="1">
      <c r="A48" s="18" t="n"/>
      <c r="B48" s="47" t="n"/>
      <c r="C48" s="47" t="n"/>
      <c r="D48" s="18" t="n"/>
      <c r="E48" s="18" t="n"/>
      <c r="F48" s="20" t="n"/>
      <c r="G48" s="20" t="n"/>
      <c r="H48" s="20" t="n"/>
      <c r="I48" s="20" t="n"/>
      <c r="J48" s="20" t="n"/>
      <c r="K48" s="18" t="n"/>
      <c r="L48" s="47" t="n"/>
      <c r="M48" s="48" t="n"/>
      <c r="N48" s="22" t="n"/>
      <c r="O48" s="18" t="n"/>
      <c r="P48" s="20" t="n"/>
      <c r="Q48" s="20" t="n"/>
      <c r="R48" s="18" t="n"/>
      <c r="S48" s="47" t="n"/>
      <c r="T48" s="23">
        <f>IFERROR(IF(OR($B48="",$L48=""),"",MAX(0,$L48-$B48)),"")</f>
        <v/>
      </c>
      <c r="U48" s="24">
        <f>IFERROR(IF($A48="","",IF(AND(OR($D48="À instruire",$D48="En arbitrage"),$C48&lt;&gt;"",$C48&lt;TODAY()),"ÉCHÉANCE DÉPASSÉE",IF(AND(OR($D48="À instruire",$D48="En arbitrage"),$C48&lt;&gt;"",$C48&lt;=TODAY()+'Référentiels'!$B$2),"ÉCHÉANCE PROCHE",IF(AND($D48="Décidée",OR($I48="",$K48="",$L48="")),"DÉCISION INCOMPLÈTE",IF(AND($D48="Décidée",$R48="Non"),"APPLICATION À CONFIRMER",""))))),"À VÉRIFIER")</f>
        <v/>
      </c>
      <c r="V48" s="20" t="n"/>
    </row>
    <row r="49" ht="24" customHeight="1">
      <c r="A49" s="18" t="n"/>
      <c r="B49" s="47" t="n"/>
      <c r="C49" s="47" t="n"/>
      <c r="D49" s="18" t="n"/>
      <c r="E49" s="18" t="n"/>
      <c r="F49" s="20" t="n"/>
      <c r="G49" s="20" t="n"/>
      <c r="H49" s="20" t="n"/>
      <c r="I49" s="20" t="n"/>
      <c r="J49" s="20" t="n"/>
      <c r="K49" s="18" t="n"/>
      <c r="L49" s="47" t="n"/>
      <c r="M49" s="48" t="n"/>
      <c r="N49" s="22" t="n"/>
      <c r="O49" s="18" t="n"/>
      <c r="P49" s="20" t="n"/>
      <c r="Q49" s="20" t="n"/>
      <c r="R49" s="18" t="n"/>
      <c r="S49" s="47" t="n"/>
      <c r="T49" s="26">
        <f>IFERROR(IF(OR($B49="",$L49=""),"",MAX(0,$L49-$B49)),"")</f>
        <v/>
      </c>
      <c r="U49" s="27">
        <f>IFERROR(IF($A49="","",IF(AND(OR($D49="À instruire",$D49="En arbitrage"),$C49&lt;&gt;"",$C49&lt;TODAY()),"ÉCHÉANCE DÉPASSÉE",IF(AND(OR($D49="À instruire",$D49="En arbitrage"),$C49&lt;&gt;"",$C49&lt;=TODAY()+'Référentiels'!$B$2),"ÉCHÉANCE PROCHE",IF(AND($D49="Décidée",OR($I49="",$K49="",$L49="")),"DÉCISION INCOMPLÈTE",IF(AND($D49="Décidée",$R49="Non"),"APPLICATION À CONFIRMER",""))))),"À VÉRIFIER")</f>
        <v/>
      </c>
      <c r="V49" s="20" t="n"/>
    </row>
    <row r="50" ht="24" customHeight="1">
      <c r="A50" s="18" t="n"/>
      <c r="B50" s="47" t="n"/>
      <c r="C50" s="47" t="n"/>
      <c r="D50" s="18" t="n"/>
      <c r="E50" s="18" t="n"/>
      <c r="F50" s="20" t="n"/>
      <c r="G50" s="20" t="n"/>
      <c r="H50" s="20" t="n"/>
      <c r="I50" s="20" t="n"/>
      <c r="J50" s="20" t="n"/>
      <c r="K50" s="18" t="n"/>
      <c r="L50" s="47" t="n"/>
      <c r="M50" s="48" t="n"/>
      <c r="N50" s="22" t="n"/>
      <c r="O50" s="18" t="n"/>
      <c r="P50" s="20" t="n"/>
      <c r="Q50" s="20" t="n"/>
      <c r="R50" s="18" t="n"/>
      <c r="S50" s="47" t="n"/>
      <c r="T50" s="23">
        <f>IFERROR(IF(OR($B50="",$L50=""),"",MAX(0,$L50-$B50)),"")</f>
        <v/>
      </c>
      <c r="U50" s="24">
        <f>IFERROR(IF($A50="","",IF(AND(OR($D50="À instruire",$D50="En arbitrage"),$C50&lt;&gt;"",$C50&lt;TODAY()),"ÉCHÉANCE DÉPASSÉE",IF(AND(OR($D50="À instruire",$D50="En arbitrage"),$C50&lt;&gt;"",$C50&lt;=TODAY()+'Référentiels'!$B$2),"ÉCHÉANCE PROCHE",IF(AND($D50="Décidée",OR($I50="",$K50="",$L50="")),"DÉCISION INCOMPLÈTE",IF(AND($D50="Décidée",$R50="Non"),"APPLICATION À CONFIRMER",""))))),"À VÉRIFIER")</f>
        <v/>
      </c>
      <c r="V50" s="20" t="n"/>
    </row>
    <row r="51" ht="24" customHeight="1">
      <c r="A51" s="18" t="n"/>
      <c r="B51" s="47" t="n"/>
      <c r="C51" s="47" t="n"/>
      <c r="D51" s="18" t="n"/>
      <c r="E51" s="18" t="n"/>
      <c r="F51" s="20" t="n"/>
      <c r="G51" s="20" t="n"/>
      <c r="H51" s="20" t="n"/>
      <c r="I51" s="20" t="n"/>
      <c r="J51" s="20" t="n"/>
      <c r="K51" s="18" t="n"/>
      <c r="L51" s="47" t="n"/>
      <c r="M51" s="48" t="n"/>
      <c r="N51" s="22" t="n"/>
      <c r="O51" s="18" t="n"/>
      <c r="P51" s="20" t="n"/>
      <c r="Q51" s="20" t="n"/>
      <c r="R51" s="18" t="n"/>
      <c r="S51" s="47" t="n"/>
      <c r="T51" s="26">
        <f>IFERROR(IF(OR($B51="",$L51=""),"",MAX(0,$L51-$B51)),"")</f>
        <v/>
      </c>
      <c r="U51" s="27">
        <f>IFERROR(IF($A51="","",IF(AND(OR($D51="À instruire",$D51="En arbitrage"),$C51&lt;&gt;"",$C51&lt;TODAY()),"ÉCHÉANCE DÉPASSÉE",IF(AND(OR($D51="À instruire",$D51="En arbitrage"),$C51&lt;&gt;"",$C51&lt;=TODAY()+'Référentiels'!$B$2),"ÉCHÉANCE PROCHE",IF(AND($D51="Décidée",OR($I51="",$K51="",$L51="")),"DÉCISION INCOMPLÈTE",IF(AND($D51="Décidée",$R51="Non"),"APPLICATION À CONFIRMER",""))))),"À VÉRIFIER")</f>
        <v/>
      </c>
      <c r="V51" s="20" t="n"/>
    </row>
    <row r="52" ht="24" customHeight="1">
      <c r="A52" s="18" t="n"/>
      <c r="B52" s="47" t="n"/>
      <c r="C52" s="47" t="n"/>
      <c r="D52" s="18" t="n"/>
      <c r="E52" s="18" t="n"/>
      <c r="F52" s="20" t="n"/>
      <c r="G52" s="20" t="n"/>
      <c r="H52" s="20" t="n"/>
      <c r="I52" s="20" t="n"/>
      <c r="J52" s="20" t="n"/>
      <c r="K52" s="18" t="n"/>
      <c r="L52" s="47" t="n"/>
      <c r="M52" s="48" t="n"/>
      <c r="N52" s="22" t="n"/>
      <c r="O52" s="18" t="n"/>
      <c r="P52" s="20" t="n"/>
      <c r="Q52" s="20" t="n"/>
      <c r="R52" s="18" t="n"/>
      <c r="S52" s="47" t="n"/>
      <c r="T52" s="23">
        <f>IFERROR(IF(OR($B52="",$L52=""),"",MAX(0,$L52-$B52)),"")</f>
        <v/>
      </c>
      <c r="U52" s="24">
        <f>IFERROR(IF($A52="","",IF(AND(OR($D52="À instruire",$D52="En arbitrage"),$C52&lt;&gt;"",$C52&lt;TODAY()),"ÉCHÉANCE DÉPASSÉE",IF(AND(OR($D52="À instruire",$D52="En arbitrage"),$C52&lt;&gt;"",$C52&lt;=TODAY()+'Référentiels'!$B$2),"ÉCHÉANCE PROCHE",IF(AND($D52="Décidée",OR($I52="",$K52="",$L52="")),"DÉCISION INCOMPLÈTE",IF(AND($D52="Décidée",$R52="Non"),"APPLICATION À CONFIRMER",""))))),"À VÉRIFIER")</f>
        <v/>
      </c>
      <c r="V52" s="20" t="n"/>
    </row>
    <row r="53" ht="24" customHeight="1">
      <c r="A53" s="18" t="n"/>
      <c r="B53" s="47" t="n"/>
      <c r="C53" s="47" t="n"/>
      <c r="D53" s="18" t="n"/>
      <c r="E53" s="18" t="n"/>
      <c r="F53" s="20" t="n"/>
      <c r="G53" s="20" t="n"/>
      <c r="H53" s="20" t="n"/>
      <c r="I53" s="20" t="n"/>
      <c r="J53" s="20" t="n"/>
      <c r="K53" s="18" t="n"/>
      <c r="L53" s="47" t="n"/>
      <c r="M53" s="48" t="n"/>
      <c r="N53" s="22" t="n"/>
      <c r="O53" s="18" t="n"/>
      <c r="P53" s="20" t="n"/>
      <c r="Q53" s="20" t="n"/>
      <c r="R53" s="18" t="n"/>
      <c r="S53" s="47" t="n"/>
      <c r="T53" s="26">
        <f>IFERROR(IF(OR($B53="",$L53=""),"",MAX(0,$L53-$B53)),"")</f>
        <v/>
      </c>
      <c r="U53" s="27">
        <f>IFERROR(IF($A53="","",IF(AND(OR($D53="À instruire",$D53="En arbitrage"),$C53&lt;&gt;"",$C53&lt;TODAY()),"ÉCHÉANCE DÉPASSÉE",IF(AND(OR($D53="À instruire",$D53="En arbitrage"),$C53&lt;&gt;"",$C53&lt;=TODAY()+'Référentiels'!$B$2),"ÉCHÉANCE PROCHE",IF(AND($D53="Décidée",OR($I53="",$K53="",$L53="")),"DÉCISION INCOMPLÈTE",IF(AND($D53="Décidée",$R53="Non"),"APPLICATION À CONFIRMER",""))))),"À VÉRIFIER")</f>
        <v/>
      </c>
      <c r="V53" s="20" t="n"/>
    </row>
    <row r="54" ht="24" customHeight="1">
      <c r="A54" s="18" t="n"/>
      <c r="B54" s="47" t="n"/>
      <c r="C54" s="47" t="n"/>
      <c r="D54" s="18" t="n"/>
      <c r="E54" s="18" t="n"/>
      <c r="F54" s="20" t="n"/>
      <c r="G54" s="20" t="n"/>
      <c r="H54" s="20" t="n"/>
      <c r="I54" s="20" t="n"/>
      <c r="J54" s="20" t="n"/>
      <c r="K54" s="18" t="n"/>
      <c r="L54" s="47" t="n"/>
      <c r="M54" s="48" t="n"/>
      <c r="N54" s="22" t="n"/>
      <c r="O54" s="18" t="n"/>
      <c r="P54" s="20" t="n"/>
      <c r="Q54" s="20" t="n"/>
      <c r="R54" s="18" t="n"/>
      <c r="S54" s="47" t="n"/>
      <c r="T54" s="23">
        <f>IFERROR(IF(OR($B54="",$L54=""),"",MAX(0,$L54-$B54)),"")</f>
        <v/>
      </c>
      <c r="U54" s="24">
        <f>IFERROR(IF($A54="","",IF(AND(OR($D54="À instruire",$D54="En arbitrage"),$C54&lt;&gt;"",$C54&lt;TODAY()),"ÉCHÉANCE DÉPASSÉE",IF(AND(OR($D54="À instruire",$D54="En arbitrage"),$C54&lt;&gt;"",$C54&lt;=TODAY()+'Référentiels'!$B$2),"ÉCHÉANCE PROCHE",IF(AND($D54="Décidée",OR($I54="",$K54="",$L54="")),"DÉCISION INCOMPLÈTE",IF(AND($D54="Décidée",$R54="Non"),"APPLICATION À CONFIRMER",""))))),"À VÉRIFIER")</f>
        <v/>
      </c>
      <c r="V54" s="20" t="n"/>
    </row>
    <row r="55" ht="24" customHeight="1">
      <c r="A55" s="18" t="n"/>
      <c r="B55" s="47" t="n"/>
      <c r="C55" s="47" t="n"/>
      <c r="D55" s="18" t="n"/>
      <c r="E55" s="18" t="n"/>
      <c r="F55" s="20" t="n"/>
      <c r="G55" s="20" t="n"/>
      <c r="H55" s="20" t="n"/>
      <c r="I55" s="20" t="n"/>
      <c r="J55" s="20" t="n"/>
      <c r="K55" s="18" t="n"/>
      <c r="L55" s="47" t="n"/>
      <c r="M55" s="48" t="n"/>
      <c r="N55" s="22" t="n"/>
      <c r="O55" s="18" t="n"/>
      <c r="P55" s="20" t="n"/>
      <c r="Q55" s="20" t="n"/>
      <c r="R55" s="18" t="n"/>
      <c r="S55" s="47" t="n"/>
      <c r="T55" s="26">
        <f>IFERROR(IF(OR($B55="",$L55=""),"",MAX(0,$L55-$B55)),"")</f>
        <v/>
      </c>
      <c r="U55" s="27">
        <f>IFERROR(IF($A55="","",IF(AND(OR($D55="À instruire",$D55="En arbitrage"),$C55&lt;&gt;"",$C55&lt;TODAY()),"ÉCHÉANCE DÉPASSÉE",IF(AND(OR($D55="À instruire",$D55="En arbitrage"),$C55&lt;&gt;"",$C55&lt;=TODAY()+'Référentiels'!$B$2),"ÉCHÉANCE PROCHE",IF(AND($D55="Décidée",OR($I55="",$K55="",$L55="")),"DÉCISION INCOMPLÈTE",IF(AND($D55="Décidée",$R55="Non"),"APPLICATION À CONFIRMER",""))))),"À VÉRIFIER")</f>
        <v/>
      </c>
      <c r="V55" s="20" t="n"/>
    </row>
    <row r="56" ht="24" customHeight="1">
      <c r="A56" s="18" t="n"/>
      <c r="B56" s="47" t="n"/>
      <c r="C56" s="47" t="n"/>
      <c r="D56" s="18" t="n"/>
      <c r="E56" s="18" t="n"/>
      <c r="F56" s="20" t="n"/>
      <c r="G56" s="20" t="n"/>
      <c r="H56" s="20" t="n"/>
      <c r="I56" s="20" t="n"/>
      <c r="J56" s="20" t="n"/>
      <c r="K56" s="18" t="n"/>
      <c r="L56" s="47" t="n"/>
      <c r="M56" s="48" t="n"/>
      <c r="N56" s="22" t="n"/>
      <c r="O56" s="18" t="n"/>
      <c r="P56" s="20" t="n"/>
      <c r="Q56" s="20" t="n"/>
      <c r="R56" s="18" t="n"/>
      <c r="S56" s="47" t="n"/>
      <c r="T56" s="23">
        <f>IFERROR(IF(OR($B56="",$L56=""),"",MAX(0,$L56-$B56)),"")</f>
        <v/>
      </c>
      <c r="U56" s="24">
        <f>IFERROR(IF($A56="","",IF(AND(OR($D56="À instruire",$D56="En arbitrage"),$C56&lt;&gt;"",$C56&lt;TODAY()),"ÉCHÉANCE DÉPASSÉE",IF(AND(OR($D56="À instruire",$D56="En arbitrage"),$C56&lt;&gt;"",$C56&lt;=TODAY()+'Référentiels'!$B$2),"ÉCHÉANCE PROCHE",IF(AND($D56="Décidée",OR($I56="",$K56="",$L56="")),"DÉCISION INCOMPLÈTE",IF(AND($D56="Décidée",$R56="Non"),"APPLICATION À CONFIRMER",""))))),"À VÉRIFIER")</f>
        <v/>
      </c>
      <c r="V56" s="20" t="n"/>
    </row>
    <row r="57" ht="24" customHeight="1">
      <c r="A57" s="18" t="n"/>
      <c r="B57" s="47" t="n"/>
      <c r="C57" s="47" t="n"/>
      <c r="D57" s="18" t="n"/>
      <c r="E57" s="18" t="n"/>
      <c r="F57" s="20" t="n"/>
      <c r="G57" s="20" t="n"/>
      <c r="H57" s="20" t="n"/>
      <c r="I57" s="20" t="n"/>
      <c r="J57" s="20" t="n"/>
      <c r="K57" s="18" t="n"/>
      <c r="L57" s="47" t="n"/>
      <c r="M57" s="48" t="n"/>
      <c r="N57" s="22" t="n"/>
      <c r="O57" s="18" t="n"/>
      <c r="P57" s="20" t="n"/>
      <c r="Q57" s="20" t="n"/>
      <c r="R57" s="18" t="n"/>
      <c r="S57" s="47" t="n"/>
      <c r="T57" s="26">
        <f>IFERROR(IF(OR($B57="",$L57=""),"",MAX(0,$L57-$B57)),"")</f>
        <v/>
      </c>
      <c r="U57" s="27">
        <f>IFERROR(IF($A57="","",IF(AND(OR($D57="À instruire",$D57="En arbitrage"),$C57&lt;&gt;"",$C57&lt;TODAY()),"ÉCHÉANCE DÉPASSÉE",IF(AND(OR($D57="À instruire",$D57="En arbitrage"),$C57&lt;&gt;"",$C57&lt;=TODAY()+'Référentiels'!$B$2),"ÉCHÉANCE PROCHE",IF(AND($D57="Décidée",OR($I57="",$K57="",$L57="")),"DÉCISION INCOMPLÈTE",IF(AND($D57="Décidée",$R57="Non"),"APPLICATION À CONFIRMER",""))))),"À VÉRIFIER")</f>
        <v/>
      </c>
      <c r="V57" s="20" t="n"/>
    </row>
    <row r="58" ht="24" customHeight="1">
      <c r="A58" s="18" t="n"/>
      <c r="B58" s="47" t="n"/>
      <c r="C58" s="47" t="n"/>
      <c r="D58" s="18" t="n"/>
      <c r="E58" s="18" t="n"/>
      <c r="F58" s="20" t="n"/>
      <c r="G58" s="20" t="n"/>
      <c r="H58" s="20" t="n"/>
      <c r="I58" s="20" t="n"/>
      <c r="J58" s="20" t="n"/>
      <c r="K58" s="18" t="n"/>
      <c r="L58" s="47" t="n"/>
      <c r="M58" s="48" t="n"/>
      <c r="N58" s="22" t="n"/>
      <c r="O58" s="18" t="n"/>
      <c r="P58" s="20" t="n"/>
      <c r="Q58" s="20" t="n"/>
      <c r="R58" s="18" t="n"/>
      <c r="S58" s="47" t="n"/>
      <c r="T58" s="23">
        <f>IFERROR(IF(OR($B58="",$L58=""),"",MAX(0,$L58-$B58)),"")</f>
        <v/>
      </c>
      <c r="U58" s="24">
        <f>IFERROR(IF($A58="","",IF(AND(OR($D58="À instruire",$D58="En arbitrage"),$C58&lt;&gt;"",$C58&lt;TODAY()),"ÉCHÉANCE DÉPASSÉE",IF(AND(OR($D58="À instruire",$D58="En arbitrage"),$C58&lt;&gt;"",$C58&lt;=TODAY()+'Référentiels'!$B$2),"ÉCHÉANCE PROCHE",IF(AND($D58="Décidée",OR($I58="",$K58="",$L58="")),"DÉCISION INCOMPLÈTE",IF(AND($D58="Décidée",$R58="Non"),"APPLICATION À CONFIRMER",""))))),"À VÉRIFIER")</f>
        <v/>
      </c>
      <c r="V58" s="20" t="n"/>
    </row>
    <row r="59" ht="24" customHeight="1">
      <c r="A59" s="18" t="n"/>
      <c r="B59" s="47" t="n"/>
      <c r="C59" s="47" t="n"/>
      <c r="D59" s="18" t="n"/>
      <c r="E59" s="18" t="n"/>
      <c r="F59" s="20" t="n"/>
      <c r="G59" s="20" t="n"/>
      <c r="H59" s="20" t="n"/>
      <c r="I59" s="20" t="n"/>
      <c r="J59" s="20" t="n"/>
      <c r="K59" s="18" t="n"/>
      <c r="L59" s="47" t="n"/>
      <c r="M59" s="48" t="n"/>
      <c r="N59" s="22" t="n"/>
      <c r="O59" s="18" t="n"/>
      <c r="P59" s="20" t="n"/>
      <c r="Q59" s="20" t="n"/>
      <c r="R59" s="18" t="n"/>
      <c r="S59" s="47" t="n"/>
      <c r="T59" s="26">
        <f>IFERROR(IF(OR($B59="",$L59=""),"",MAX(0,$L59-$B59)),"")</f>
        <v/>
      </c>
      <c r="U59" s="27">
        <f>IFERROR(IF($A59="","",IF(AND(OR($D59="À instruire",$D59="En arbitrage"),$C59&lt;&gt;"",$C59&lt;TODAY()),"ÉCHÉANCE DÉPASSÉE",IF(AND(OR($D59="À instruire",$D59="En arbitrage"),$C59&lt;&gt;"",$C59&lt;=TODAY()+'Référentiels'!$B$2),"ÉCHÉANCE PROCHE",IF(AND($D59="Décidée",OR($I59="",$K59="",$L59="")),"DÉCISION INCOMPLÈTE",IF(AND($D59="Décidée",$R59="Non"),"APPLICATION À CONFIRMER",""))))),"À VÉRIFIER")</f>
        <v/>
      </c>
      <c r="V59" s="20" t="n"/>
    </row>
    <row r="60" ht="24" customHeight="1">
      <c r="A60" s="18" t="n"/>
      <c r="B60" s="47" t="n"/>
      <c r="C60" s="47" t="n"/>
      <c r="D60" s="18" t="n"/>
      <c r="E60" s="18" t="n"/>
      <c r="F60" s="20" t="n"/>
      <c r="G60" s="20" t="n"/>
      <c r="H60" s="20" t="n"/>
      <c r="I60" s="20" t="n"/>
      <c r="J60" s="20" t="n"/>
      <c r="K60" s="18" t="n"/>
      <c r="L60" s="47" t="n"/>
      <c r="M60" s="48" t="n"/>
      <c r="N60" s="22" t="n"/>
      <c r="O60" s="18" t="n"/>
      <c r="P60" s="20" t="n"/>
      <c r="Q60" s="20" t="n"/>
      <c r="R60" s="18" t="n"/>
      <c r="S60" s="47" t="n"/>
      <c r="T60" s="23">
        <f>IFERROR(IF(OR($B60="",$L60=""),"",MAX(0,$L60-$B60)),"")</f>
        <v/>
      </c>
      <c r="U60" s="24">
        <f>IFERROR(IF($A60="","",IF(AND(OR($D60="À instruire",$D60="En arbitrage"),$C60&lt;&gt;"",$C60&lt;TODAY()),"ÉCHÉANCE DÉPASSÉE",IF(AND(OR($D60="À instruire",$D60="En arbitrage"),$C60&lt;&gt;"",$C60&lt;=TODAY()+'Référentiels'!$B$2),"ÉCHÉANCE PROCHE",IF(AND($D60="Décidée",OR($I60="",$K60="",$L60="")),"DÉCISION INCOMPLÈTE",IF(AND($D60="Décidée",$R60="Non"),"APPLICATION À CONFIRMER",""))))),"À VÉRIFIER")</f>
        <v/>
      </c>
      <c r="V60" s="20" t="n"/>
    </row>
    <row r="61" ht="24" customHeight="1">
      <c r="A61" s="18" t="n"/>
      <c r="B61" s="47" t="n"/>
      <c r="C61" s="47" t="n"/>
      <c r="D61" s="18" t="n"/>
      <c r="E61" s="18" t="n"/>
      <c r="F61" s="20" t="n"/>
      <c r="G61" s="20" t="n"/>
      <c r="H61" s="20" t="n"/>
      <c r="I61" s="20" t="n"/>
      <c r="J61" s="20" t="n"/>
      <c r="K61" s="18" t="n"/>
      <c r="L61" s="47" t="n"/>
      <c r="M61" s="48" t="n"/>
      <c r="N61" s="22" t="n"/>
      <c r="O61" s="18" t="n"/>
      <c r="P61" s="20" t="n"/>
      <c r="Q61" s="20" t="n"/>
      <c r="R61" s="18" t="n"/>
      <c r="S61" s="47" t="n"/>
      <c r="T61" s="26">
        <f>IFERROR(IF(OR($B61="",$L61=""),"",MAX(0,$L61-$B61)),"")</f>
        <v/>
      </c>
      <c r="U61" s="27">
        <f>IFERROR(IF($A61="","",IF(AND(OR($D61="À instruire",$D61="En arbitrage"),$C61&lt;&gt;"",$C61&lt;TODAY()),"ÉCHÉANCE DÉPASSÉE",IF(AND(OR($D61="À instruire",$D61="En arbitrage"),$C61&lt;&gt;"",$C61&lt;=TODAY()+'Référentiels'!$B$2),"ÉCHÉANCE PROCHE",IF(AND($D61="Décidée",OR($I61="",$K61="",$L61="")),"DÉCISION INCOMPLÈTE",IF(AND($D61="Décidée",$R61="Non"),"APPLICATION À CONFIRMER",""))))),"À VÉRIFIER")</f>
        <v/>
      </c>
      <c r="V61" s="20" t="n"/>
    </row>
    <row r="62" ht="24" customHeight="1">
      <c r="A62" s="18" t="n"/>
      <c r="B62" s="47" t="n"/>
      <c r="C62" s="47" t="n"/>
      <c r="D62" s="18" t="n"/>
      <c r="E62" s="18" t="n"/>
      <c r="F62" s="20" t="n"/>
      <c r="G62" s="20" t="n"/>
      <c r="H62" s="20" t="n"/>
      <c r="I62" s="20" t="n"/>
      <c r="J62" s="20" t="n"/>
      <c r="K62" s="18" t="n"/>
      <c r="L62" s="47" t="n"/>
      <c r="M62" s="48" t="n"/>
      <c r="N62" s="22" t="n"/>
      <c r="O62" s="18" t="n"/>
      <c r="P62" s="20" t="n"/>
      <c r="Q62" s="20" t="n"/>
      <c r="R62" s="18" t="n"/>
      <c r="S62" s="47" t="n"/>
      <c r="T62" s="23">
        <f>IFERROR(IF(OR($B62="",$L62=""),"",MAX(0,$L62-$B62)),"")</f>
        <v/>
      </c>
      <c r="U62" s="24">
        <f>IFERROR(IF($A62="","",IF(AND(OR($D62="À instruire",$D62="En arbitrage"),$C62&lt;&gt;"",$C62&lt;TODAY()),"ÉCHÉANCE DÉPASSÉE",IF(AND(OR($D62="À instruire",$D62="En arbitrage"),$C62&lt;&gt;"",$C62&lt;=TODAY()+'Référentiels'!$B$2),"ÉCHÉANCE PROCHE",IF(AND($D62="Décidée",OR($I62="",$K62="",$L62="")),"DÉCISION INCOMPLÈTE",IF(AND($D62="Décidée",$R62="Non"),"APPLICATION À CONFIRMER",""))))),"À VÉRIFIER")</f>
        <v/>
      </c>
      <c r="V62" s="20" t="n"/>
    </row>
    <row r="63" ht="24" customHeight="1">
      <c r="A63" s="18" t="n"/>
      <c r="B63" s="47" t="n"/>
      <c r="C63" s="47" t="n"/>
      <c r="D63" s="18" t="n"/>
      <c r="E63" s="18" t="n"/>
      <c r="F63" s="20" t="n"/>
      <c r="G63" s="20" t="n"/>
      <c r="H63" s="20" t="n"/>
      <c r="I63" s="20" t="n"/>
      <c r="J63" s="20" t="n"/>
      <c r="K63" s="18" t="n"/>
      <c r="L63" s="47" t="n"/>
      <c r="M63" s="48" t="n"/>
      <c r="N63" s="22" t="n"/>
      <c r="O63" s="18" t="n"/>
      <c r="P63" s="20" t="n"/>
      <c r="Q63" s="20" t="n"/>
      <c r="R63" s="18" t="n"/>
      <c r="S63" s="47" t="n"/>
      <c r="T63" s="26">
        <f>IFERROR(IF(OR($B63="",$L63=""),"",MAX(0,$L63-$B63)),"")</f>
        <v/>
      </c>
      <c r="U63" s="27">
        <f>IFERROR(IF($A63="","",IF(AND(OR($D63="À instruire",$D63="En arbitrage"),$C63&lt;&gt;"",$C63&lt;TODAY()),"ÉCHÉANCE DÉPASSÉE",IF(AND(OR($D63="À instruire",$D63="En arbitrage"),$C63&lt;&gt;"",$C63&lt;=TODAY()+'Référentiels'!$B$2),"ÉCHÉANCE PROCHE",IF(AND($D63="Décidée",OR($I63="",$K63="",$L63="")),"DÉCISION INCOMPLÈTE",IF(AND($D63="Décidée",$R63="Non"),"APPLICATION À CONFIRMER",""))))),"À VÉRIFIER")</f>
        <v/>
      </c>
      <c r="V63" s="20" t="n"/>
    </row>
    <row r="64" ht="24" customHeight="1">
      <c r="A64" s="18" t="n"/>
      <c r="B64" s="47" t="n"/>
      <c r="C64" s="47" t="n"/>
      <c r="D64" s="18" t="n"/>
      <c r="E64" s="18" t="n"/>
      <c r="F64" s="20" t="n"/>
      <c r="G64" s="20" t="n"/>
      <c r="H64" s="20" t="n"/>
      <c r="I64" s="20" t="n"/>
      <c r="J64" s="20" t="n"/>
      <c r="K64" s="18" t="n"/>
      <c r="L64" s="47" t="n"/>
      <c r="M64" s="48" t="n"/>
      <c r="N64" s="22" t="n"/>
      <c r="O64" s="18" t="n"/>
      <c r="P64" s="20" t="n"/>
      <c r="Q64" s="20" t="n"/>
      <c r="R64" s="18" t="n"/>
      <c r="S64" s="47" t="n"/>
      <c r="T64" s="23">
        <f>IFERROR(IF(OR($B64="",$L64=""),"",MAX(0,$L64-$B64)),"")</f>
        <v/>
      </c>
      <c r="U64" s="24">
        <f>IFERROR(IF($A64="","",IF(AND(OR($D64="À instruire",$D64="En arbitrage"),$C64&lt;&gt;"",$C64&lt;TODAY()),"ÉCHÉANCE DÉPASSÉE",IF(AND(OR($D64="À instruire",$D64="En arbitrage"),$C64&lt;&gt;"",$C64&lt;=TODAY()+'Référentiels'!$B$2),"ÉCHÉANCE PROCHE",IF(AND($D64="Décidée",OR($I64="",$K64="",$L64="")),"DÉCISION INCOMPLÈTE",IF(AND($D64="Décidée",$R64="Non"),"APPLICATION À CONFIRMER",""))))),"À VÉRIFIER")</f>
        <v/>
      </c>
      <c r="V64" s="20" t="n"/>
    </row>
    <row r="65" ht="24" customHeight="1">
      <c r="A65" s="18" t="n"/>
      <c r="B65" s="47" t="n"/>
      <c r="C65" s="47" t="n"/>
      <c r="D65" s="18" t="n"/>
      <c r="E65" s="18" t="n"/>
      <c r="F65" s="20" t="n"/>
      <c r="G65" s="20" t="n"/>
      <c r="H65" s="20" t="n"/>
      <c r="I65" s="20" t="n"/>
      <c r="J65" s="20" t="n"/>
      <c r="K65" s="18" t="n"/>
      <c r="L65" s="47" t="n"/>
      <c r="M65" s="48" t="n"/>
      <c r="N65" s="22" t="n"/>
      <c r="O65" s="18" t="n"/>
      <c r="P65" s="20" t="n"/>
      <c r="Q65" s="20" t="n"/>
      <c r="R65" s="18" t="n"/>
      <c r="S65" s="47" t="n"/>
      <c r="T65" s="26">
        <f>IFERROR(IF(OR($B65="",$L65=""),"",MAX(0,$L65-$B65)),"")</f>
        <v/>
      </c>
      <c r="U65" s="27">
        <f>IFERROR(IF($A65="","",IF(AND(OR($D65="À instruire",$D65="En arbitrage"),$C65&lt;&gt;"",$C65&lt;TODAY()),"ÉCHÉANCE DÉPASSÉE",IF(AND(OR($D65="À instruire",$D65="En arbitrage"),$C65&lt;&gt;"",$C65&lt;=TODAY()+'Référentiels'!$B$2),"ÉCHÉANCE PROCHE",IF(AND($D65="Décidée",OR($I65="",$K65="",$L65="")),"DÉCISION INCOMPLÈTE",IF(AND($D65="Décidée",$R65="Non"),"APPLICATION À CONFIRMER",""))))),"À VÉRIFIER")</f>
        <v/>
      </c>
      <c r="V65" s="20" t="n"/>
    </row>
    <row r="66" ht="24" customHeight="1">
      <c r="A66" s="18" t="n"/>
      <c r="B66" s="47" t="n"/>
      <c r="C66" s="47" t="n"/>
      <c r="D66" s="18" t="n"/>
      <c r="E66" s="18" t="n"/>
      <c r="F66" s="20" t="n"/>
      <c r="G66" s="20" t="n"/>
      <c r="H66" s="20" t="n"/>
      <c r="I66" s="20" t="n"/>
      <c r="J66" s="20" t="n"/>
      <c r="K66" s="18" t="n"/>
      <c r="L66" s="47" t="n"/>
      <c r="M66" s="48" t="n"/>
      <c r="N66" s="22" t="n"/>
      <c r="O66" s="18" t="n"/>
      <c r="P66" s="20" t="n"/>
      <c r="Q66" s="20" t="n"/>
      <c r="R66" s="18" t="n"/>
      <c r="S66" s="47" t="n"/>
      <c r="T66" s="23">
        <f>IFERROR(IF(OR($B66="",$L66=""),"",MAX(0,$L66-$B66)),"")</f>
        <v/>
      </c>
      <c r="U66" s="24">
        <f>IFERROR(IF($A66="","",IF(AND(OR($D66="À instruire",$D66="En arbitrage"),$C66&lt;&gt;"",$C66&lt;TODAY()),"ÉCHÉANCE DÉPASSÉE",IF(AND(OR($D66="À instruire",$D66="En arbitrage"),$C66&lt;&gt;"",$C66&lt;=TODAY()+'Référentiels'!$B$2),"ÉCHÉANCE PROCHE",IF(AND($D66="Décidée",OR($I66="",$K66="",$L66="")),"DÉCISION INCOMPLÈTE",IF(AND($D66="Décidée",$R66="Non"),"APPLICATION À CONFIRMER",""))))),"À VÉRIFIER")</f>
        <v/>
      </c>
      <c r="V66" s="20" t="n"/>
    </row>
    <row r="67" ht="24" customHeight="1">
      <c r="A67" s="18" t="n"/>
      <c r="B67" s="47" t="n"/>
      <c r="C67" s="47" t="n"/>
      <c r="D67" s="18" t="n"/>
      <c r="E67" s="18" t="n"/>
      <c r="F67" s="20" t="n"/>
      <c r="G67" s="20" t="n"/>
      <c r="H67" s="20" t="n"/>
      <c r="I67" s="20" t="n"/>
      <c r="J67" s="20" t="n"/>
      <c r="K67" s="18" t="n"/>
      <c r="L67" s="47" t="n"/>
      <c r="M67" s="48" t="n"/>
      <c r="N67" s="22" t="n"/>
      <c r="O67" s="18" t="n"/>
      <c r="P67" s="20" t="n"/>
      <c r="Q67" s="20" t="n"/>
      <c r="R67" s="18" t="n"/>
      <c r="S67" s="47" t="n"/>
      <c r="T67" s="26">
        <f>IFERROR(IF(OR($B67="",$L67=""),"",MAX(0,$L67-$B67)),"")</f>
        <v/>
      </c>
      <c r="U67" s="27">
        <f>IFERROR(IF($A67="","",IF(AND(OR($D67="À instruire",$D67="En arbitrage"),$C67&lt;&gt;"",$C67&lt;TODAY()),"ÉCHÉANCE DÉPASSÉE",IF(AND(OR($D67="À instruire",$D67="En arbitrage"),$C67&lt;&gt;"",$C67&lt;=TODAY()+'Référentiels'!$B$2),"ÉCHÉANCE PROCHE",IF(AND($D67="Décidée",OR($I67="",$K67="",$L67="")),"DÉCISION INCOMPLÈTE",IF(AND($D67="Décidée",$R67="Non"),"APPLICATION À CONFIRMER",""))))),"À VÉRIFIER")</f>
        <v/>
      </c>
      <c r="V67" s="20" t="n"/>
    </row>
    <row r="68" ht="24" customHeight="1">
      <c r="A68" s="18" t="n"/>
      <c r="B68" s="47" t="n"/>
      <c r="C68" s="47" t="n"/>
      <c r="D68" s="18" t="n"/>
      <c r="E68" s="18" t="n"/>
      <c r="F68" s="20" t="n"/>
      <c r="G68" s="20" t="n"/>
      <c r="H68" s="20" t="n"/>
      <c r="I68" s="20" t="n"/>
      <c r="J68" s="20" t="n"/>
      <c r="K68" s="18" t="n"/>
      <c r="L68" s="47" t="n"/>
      <c r="M68" s="48" t="n"/>
      <c r="N68" s="22" t="n"/>
      <c r="O68" s="18" t="n"/>
      <c r="P68" s="20" t="n"/>
      <c r="Q68" s="20" t="n"/>
      <c r="R68" s="18" t="n"/>
      <c r="S68" s="47" t="n"/>
      <c r="T68" s="23">
        <f>IFERROR(IF(OR($B68="",$L68=""),"",MAX(0,$L68-$B68)),"")</f>
        <v/>
      </c>
      <c r="U68" s="24">
        <f>IFERROR(IF($A68="","",IF(AND(OR($D68="À instruire",$D68="En arbitrage"),$C68&lt;&gt;"",$C68&lt;TODAY()),"ÉCHÉANCE DÉPASSÉE",IF(AND(OR($D68="À instruire",$D68="En arbitrage"),$C68&lt;&gt;"",$C68&lt;=TODAY()+'Référentiels'!$B$2),"ÉCHÉANCE PROCHE",IF(AND($D68="Décidée",OR($I68="",$K68="",$L68="")),"DÉCISION INCOMPLÈTE",IF(AND($D68="Décidée",$R68="Non"),"APPLICATION À CONFIRMER",""))))),"À VÉRIFIER")</f>
        <v/>
      </c>
      <c r="V68" s="20" t="n"/>
    </row>
    <row r="69" ht="24" customHeight="1">
      <c r="A69" s="18" t="n"/>
      <c r="B69" s="47" t="n"/>
      <c r="C69" s="47" t="n"/>
      <c r="D69" s="18" t="n"/>
      <c r="E69" s="18" t="n"/>
      <c r="F69" s="20" t="n"/>
      <c r="G69" s="20" t="n"/>
      <c r="H69" s="20" t="n"/>
      <c r="I69" s="20" t="n"/>
      <c r="J69" s="20" t="n"/>
      <c r="K69" s="18" t="n"/>
      <c r="L69" s="47" t="n"/>
      <c r="M69" s="48" t="n"/>
      <c r="N69" s="22" t="n"/>
      <c r="O69" s="18" t="n"/>
      <c r="P69" s="20" t="n"/>
      <c r="Q69" s="20" t="n"/>
      <c r="R69" s="18" t="n"/>
      <c r="S69" s="47" t="n"/>
      <c r="T69" s="26">
        <f>IFERROR(IF(OR($B69="",$L69=""),"",MAX(0,$L69-$B69)),"")</f>
        <v/>
      </c>
      <c r="U69" s="27">
        <f>IFERROR(IF($A69="","",IF(AND(OR($D69="À instruire",$D69="En arbitrage"),$C69&lt;&gt;"",$C69&lt;TODAY()),"ÉCHÉANCE DÉPASSÉE",IF(AND(OR($D69="À instruire",$D69="En arbitrage"),$C69&lt;&gt;"",$C69&lt;=TODAY()+'Référentiels'!$B$2),"ÉCHÉANCE PROCHE",IF(AND($D69="Décidée",OR($I69="",$K69="",$L69="")),"DÉCISION INCOMPLÈTE",IF(AND($D69="Décidée",$R69="Non"),"APPLICATION À CONFIRMER",""))))),"À VÉRIFIER")</f>
        <v/>
      </c>
      <c r="V69" s="20" t="n"/>
    </row>
    <row r="70" ht="24" customHeight="1">
      <c r="A70" s="18" t="n"/>
      <c r="B70" s="47" t="n"/>
      <c r="C70" s="47" t="n"/>
      <c r="D70" s="18" t="n"/>
      <c r="E70" s="18" t="n"/>
      <c r="F70" s="20" t="n"/>
      <c r="G70" s="20" t="n"/>
      <c r="H70" s="20" t="n"/>
      <c r="I70" s="20" t="n"/>
      <c r="J70" s="20" t="n"/>
      <c r="K70" s="18" t="n"/>
      <c r="L70" s="47" t="n"/>
      <c r="M70" s="48" t="n"/>
      <c r="N70" s="22" t="n"/>
      <c r="O70" s="18" t="n"/>
      <c r="P70" s="20" t="n"/>
      <c r="Q70" s="20" t="n"/>
      <c r="R70" s="18" t="n"/>
      <c r="S70" s="47" t="n"/>
      <c r="T70" s="23">
        <f>IFERROR(IF(OR($B70="",$L70=""),"",MAX(0,$L70-$B70)),"")</f>
        <v/>
      </c>
      <c r="U70" s="24">
        <f>IFERROR(IF($A70="","",IF(AND(OR($D70="À instruire",$D70="En arbitrage"),$C70&lt;&gt;"",$C70&lt;TODAY()),"ÉCHÉANCE DÉPASSÉE",IF(AND(OR($D70="À instruire",$D70="En arbitrage"),$C70&lt;&gt;"",$C70&lt;=TODAY()+'Référentiels'!$B$2),"ÉCHÉANCE PROCHE",IF(AND($D70="Décidée",OR($I70="",$K70="",$L70="")),"DÉCISION INCOMPLÈTE",IF(AND($D70="Décidée",$R70="Non"),"APPLICATION À CONFIRMER",""))))),"À VÉRIFIER")</f>
        <v/>
      </c>
      <c r="V70" s="20" t="n"/>
    </row>
    <row r="71" ht="24" customHeight="1">
      <c r="A71" s="18" t="n"/>
      <c r="B71" s="47" t="n"/>
      <c r="C71" s="47" t="n"/>
      <c r="D71" s="18" t="n"/>
      <c r="E71" s="18" t="n"/>
      <c r="F71" s="20" t="n"/>
      <c r="G71" s="20" t="n"/>
      <c r="H71" s="20" t="n"/>
      <c r="I71" s="20" t="n"/>
      <c r="J71" s="20" t="n"/>
      <c r="K71" s="18" t="n"/>
      <c r="L71" s="47" t="n"/>
      <c r="M71" s="48" t="n"/>
      <c r="N71" s="22" t="n"/>
      <c r="O71" s="18" t="n"/>
      <c r="P71" s="20" t="n"/>
      <c r="Q71" s="20" t="n"/>
      <c r="R71" s="18" t="n"/>
      <c r="S71" s="47" t="n"/>
      <c r="T71" s="26">
        <f>IFERROR(IF(OR($B71="",$L71=""),"",MAX(0,$L71-$B71)),"")</f>
        <v/>
      </c>
      <c r="U71" s="27">
        <f>IFERROR(IF($A71="","",IF(AND(OR($D71="À instruire",$D71="En arbitrage"),$C71&lt;&gt;"",$C71&lt;TODAY()),"ÉCHÉANCE DÉPASSÉE",IF(AND(OR($D71="À instruire",$D71="En arbitrage"),$C71&lt;&gt;"",$C71&lt;=TODAY()+'Référentiels'!$B$2),"ÉCHÉANCE PROCHE",IF(AND($D71="Décidée",OR($I71="",$K71="",$L71="")),"DÉCISION INCOMPLÈTE",IF(AND($D71="Décidée",$R71="Non"),"APPLICATION À CONFIRMER",""))))),"À VÉRIFIER")</f>
        <v/>
      </c>
      <c r="V71" s="20" t="n"/>
    </row>
    <row r="72" ht="24" customHeight="1">
      <c r="A72" s="18" t="n"/>
      <c r="B72" s="47" t="n"/>
      <c r="C72" s="47" t="n"/>
      <c r="D72" s="18" t="n"/>
      <c r="E72" s="18" t="n"/>
      <c r="F72" s="20" t="n"/>
      <c r="G72" s="20" t="n"/>
      <c r="H72" s="20" t="n"/>
      <c r="I72" s="20" t="n"/>
      <c r="J72" s="20" t="n"/>
      <c r="K72" s="18" t="n"/>
      <c r="L72" s="47" t="n"/>
      <c r="M72" s="48" t="n"/>
      <c r="N72" s="22" t="n"/>
      <c r="O72" s="18" t="n"/>
      <c r="P72" s="20" t="n"/>
      <c r="Q72" s="20" t="n"/>
      <c r="R72" s="18" t="n"/>
      <c r="S72" s="47" t="n"/>
      <c r="T72" s="23">
        <f>IFERROR(IF(OR($B72="",$L72=""),"",MAX(0,$L72-$B72)),"")</f>
        <v/>
      </c>
      <c r="U72" s="24">
        <f>IFERROR(IF($A72="","",IF(AND(OR($D72="À instruire",$D72="En arbitrage"),$C72&lt;&gt;"",$C72&lt;TODAY()),"ÉCHÉANCE DÉPASSÉE",IF(AND(OR($D72="À instruire",$D72="En arbitrage"),$C72&lt;&gt;"",$C72&lt;=TODAY()+'Référentiels'!$B$2),"ÉCHÉANCE PROCHE",IF(AND($D72="Décidée",OR($I72="",$K72="",$L72="")),"DÉCISION INCOMPLÈTE",IF(AND($D72="Décidée",$R72="Non"),"APPLICATION À CONFIRMER",""))))),"À VÉRIFIER")</f>
        <v/>
      </c>
      <c r="V72" s="20" t="n"/>
    </row>
    <row r="73" ht="24" customHeight="1">
      <c r="A73" s="18" t="n"/>
      <c r="B73" s="47" t="n"/>
      <c r="C73" s="47" t="n"/>
      <c r="D73" s="18" t="n"/>
      <c r="E73" s="18" t="n"/>
      <c r="F73" s="20" t="n"/>
      <c r="G73" s="20" t="n"/>
      <c r="H73" s="20" t="n"/>
      <c r="I73" s="20" t="n"/>
      <c r="J73" s="20" t="n"/>
      <c r="K73" s="18" t="n"/>
      <c r="L73" s="47" t="n"/>
      <c r="M73" s="48" t="n"/>
      <c r="N73" s="22" t="n"/>
      <c r="O73" s="18" t="n"/>
      <c r="P73" s="20" t="n"/>
      <c r="Q73" s="20" t="n"/>
      <c r="R73" s="18" t="n"/>
      <c r="S73" s="47" t="n"/>
      <c r="T73" s="26">
        <f>IFERROR(IF(OR($B73="",$L73=""),"",MAX(0,$L73-$B73)),"")</f>
        <v/>
      </c>
      <c r="U73" s="27">
        <f>IFERROR(IF($A73="","",IF(AND(OR($D73="À instruire",$D73="En arbitrage"),$C73&lt;&gt;"",$C73&lt;TODAY()),"ÉCHÉANCE DÉPASSÉE",IF(AND(OR($D73="À instruire",$D73="En arbitrage"),$C73&lt;&gt;"",$C73&lt;=TODAY()+'Référentiels'!$B$2),"ÉCHÉANCE PROCHE",IF(AND($D73="Décidée",OR($I73="",$K73="",$L73="")),"DÉCISION INCOMPLÈTE",IF(AND($D73="Décidée",$R73="Non"),"APPLICATION À CONFIRMER",""))))),"À VÉRIFIER")</f>
        <v/>
      </c>
      <c r="V73" s="20" t="n"/>
    </row>
    <row r="74" ht="24" customHeight="1">
      <c r="A74" s="18" t="n"/>
      <c r="B74" s="47" t="n"/>
      <c r="C74" s="47" t="n"/>
      <c r="D74" s="18" t="n"/>
      <c r="E74" s="18" t="n"/>
      <c r="F74" s="20" t="n"/>
      <c r="G74" s="20" t="n"/>
      <c r="H74" s="20" t="n"/>
      <c r="I74" s="20" t="n"/>
      <c r="J74" s="20" t="n"/>
      <c r="K74" s="18" t="n"/>
      <c r="L74" s="47" t="n"/>
      <c r="M74" s="48" t="n"/>
      <c r="N74" s="22" t="n"/>
      <c r="O74" s="18" t="n"/>
      <c r="P74" s="20" t="n"/>
      <c r="Q74" s="20" t="n"/>
      <c r="R74" s="18" t="n"/>
      <c r="S74" s="47" t="n"/>
      <c r="T74" s="23">
        <f>IFERROR(IF(OR($B74="",$L74=""),"",MAX(0,$L74-$B74)),"")</f>
        <v/>
      </c>
      <c r="U74" s="24">
        <f>IFERROR(IF($A74="","",IF(AND(OR($D74="À instruire",$D74="En arbitrage"),$C74&lt;&gt;"",$C74&lt;TODAY()),"ÉCHÉANCE DÉPASSÉE",IF(AND(OR($D74="À instruire",$D74="En arbitrage"),$C74&lt;&gt;"",$C74&lt;=TODAY()+'Référentiels'!$B$2),"ÉCHÉANCE PROCHE",IF(AND($D74="Décidée",OR($I74="",$K74="",$L74="")),"DÉCISION INCOMPLÈTE",IF(AND($D74="Décidée",$R74="Non"),"APPLICATION À CONFIRMER",""))))),"À VÉRIFIER")</f>
        <v/>
      </c>
      <c r="V74" s="20" t="n"/>
    </row>
    <row r="75" ht="24" customHeight="1">
      <c r="A75" s="18" t="n"/>
      <c r="B75" s="47" t="n"/>
      <c r="C75" s="47" t="n"/>
      <c r="D75" s="18" t="n"/>
      <c r="E75" s="18" t="n"/>
      <c r="F75" s="20" t="n"/>
      <c r="G75" s="20" t="n"/>
      <c r="H75" s="20" t="n"/>
      <c r="I75" s="20" t="n"/>
      <c r="J75" s="20" t="n"/>
      <c r="K75" s="18" t="n"/>
      <c r="L75" s="47" t="n"/>
      <c r="M75" s="48" t="n"/>
      <c r="N75" s="22" t="n"/>
      <c r="O75" s="18" t="n"/>
      <c r="P75" s="20" t="n"/>
      <c r="Q75" s="20" t="n"/>
      <c r="R75" s="18" t="n"/>
      <c r="S75" s="47" t="n"/>
      <c r="T75" s="26">
        <f>IFERROR(IF(OR($B75="",$L75=""),"",MAX(0,$L75-$B75)),"")</f>
        <v/>
      </c>
      <c r="U75" s="27">
        <f>IFERROR(IF($A75="","",IF(AND(OR($D75="À instruire",$D75="En arbitrage"),$C75&lt;&gt;"",$C75&lt;TODAY()),"ÉCHÉANCE DÉPASSÉE",IF(AND(OR($D75="À instruire",$D75="En arbitrage"),$C75&lt;&gt;"",$C75&lt;=TODAY()+'Référentiels'!$B$2),"ÉCHÉANCE PROCHE",IF(AND($D75="Décidée",OR($I75="",$K75="",$L75="")),"DÉCISION INCOMPLÈTE",IF(AND($D75="Décidée",$R75="Non"),"APPLICATION À CONFIRMER",""))))),"À VÉRIFIER")</f>
        <v/>
      </c>
      <c r="V75" s="20" t="n"/>
    </row>
    <row r="76" ht="24" customHeight="1">
      <c r="A76" s="18" t="n"/>
      <c r="B76" s="47" t="n"/>
      <c r="C76" s="47" t="n"/>
      <c r="D76" s="18" t="n"/>
      <c r="E76" s="18" t="n"/>
      <c r="F76" s="20" t="n"/>
      <c r="G76" s="20" t="n"/>
      <c r="H76" s="20" t="n"/>
      <c r="I76" s="20" t="n"/>
      <c r="J76" s="20" t="n"/>
      <c r="K76" s="18" t="n"/>
      <c r="L76" s="47" t="n"/>
      <c r="M76" s="48" t="n"/>
      <c r="N76" s="22" t="n"/>
      <c r="O76" s="18" t="n"/>
      <c r="P76" s="20" t="n"/>
      <c r="Q76" s="20" t="n"/>
      <c r="R76" s="18" t="n"/>
      <c r="S76" s="47" t="n"/>
      <c r="T76" s="23">
        <f>IFERROR(IF(OR($B76="",$L76=""),"",MAX(0,$L76-$B76)),"")</f>
        <v/>
      </c>
      <c r="U76" s="24">
        <f>IFERROR(IF($A76="","",IF(AND(OR($D76="À instruire",$D76="En arbitrage"),$C76&lt;&gt;"",$C76&lt;TODAY()),"ÉCHÉANCE DÉPASSÉE",IF(AND(OR($D76="À instruire",$D76="En arbitrage"),$C76&lt;&gt;"",$C76&lt;=TODAY()+'Référentiels'!$B$2),"ÉCHÉANCE PROCHE",IF(AND($D76="Décidée",OR($I76="",$K76="",$L76="")),"DÉCISION INCOMPLÈTE",IF(AND($D76="Décidée",$R76="Non"),"APPLICATION À CONFIRMER",""))))),"À VÉRIFIER")</f>
        <v/>
      </c>
      <c r="V76" s="20" t="n"/>
    </row>
    <row r="77" ht="24" customHeight="1">
      <c r="A77" s="18" t="n"/>
      <c r="B77" s="47" t="n"/>
      <c r="C77" s="47" t="n"/>
      <c r="D77" s="18" t="n"/>
      <c r="E77" s="18" t="n"/>
      <c r="F77" s="20" t="n"/>
      <c r="G77" s="20" t="n"/>
      <c r="H77" s="20" t="n"/>
      <c r="I77" s="20" t="n"/>
      <c r="J77" s="20" t="n"/>
      <c r="K77" s="18" t="n"/>
      <c r="L77" s="47" t="n"/>
      <c r="M77" s="48" t="n"/>
      <c r="N77" s="22" t="n"/>
      <c r="O77" s="18" t="n"/>
      <c r="P77" s="20" t="n"/>
      <c r="Q77" s="20" t="n"/>
      <c r="R77" s="18" t="n"/>
      <c r="S77" s="47" t="n"/>
      <c r="T77" s="26">
        <f>IFERROR(IF(OR($B77="",$L77=""),"",MAX(0,$L77-$B77)),"")</f>
        <v/>
      </c>
      <c r="U77" s="27">
        <f>IFERROR(IF($A77="","",IF(AND(OR($D77="À instruire",$D77="En arbitrage"),$C77&lt;&gt;"",$C77&lt;TODAY()),"ÉCHÉANCE DÉPASSÉE",IF(AND(OR($D77="À instruire",$D77="En arbitrage"),$C77&lt;&gt;"",$C77&lt;=TODAY()+'Référentiels'!$B$2),"ÉCHÉANCE PROCHE",IF(AND($D77="Décidée",OR($I77="",$K77="",$L77="")),"DÉCISION INCOMPLÈTE",IF(AND($D77="Décidée",$R77="Non"),"APPLICATION À CONFIRMER",""))))),"À VÉRIFIER")</f>
        <v/>
      </c>
      <c r="V77" s="20" t="n"/>
    </row>
    <row r="78" ht="24" customHeight="1">
      <c r="A78" s="18" t="n"/>
      <c r="B78" s="47" t="n"/>
      <c r="C78" s="47" t="n"/>
      <c r="D78" s="18" t="n"/>
      <c r="E78" s="18" t="n"/>
      <c r="F78" s="20" t="n"/>
      <c r="G78" s="20" t="n"/>
      <c r="H78" s="20" t="n"/>
      <c r="I78" s="20" t="n"/>
      <c r="J78" s="20" t="n"/>
      <c r="K78" s="18" t="n"/>
      <c r="L78" s="47" t="n"/>
      <c r="M78" s="48" t="n"/>
      <c r="N78" s="22" t="n"/>
      <c r="O78" s="18" t="n"/>
      <c r="P78" s="20" t="n"/>
      <c r="Q78" s="20" t="n"/>
      <c r="R78" s="18" t="n"/>
      <c r="S78" s="47" t="n"/>
      <c r="T78" s="23">
        <f>IFERROR(IF(OR($B78="",$L78=""),"",MAX(0,$L78-$B78)),"")</f>
        <v/>
      </c>
      <c r="U78" s="24">
        <f>IFERROR(IF($A78="","",IF(AND(OR($D78="À instruire",$D78="En arbitrage"),$C78&lt;&gt;"",$C78&lt;TODAY()),"ÉCHÉANCE DÉPASSÉE",IF(AND(OR($D78="À instruire",$D78="En arbitrage"),$C78&lt;&gt;"",$C78&lt;=TODAY()+'Référentiels'!$B$2),"ÉCHÉANCE PROCHE",IF(AND($D78="Décidée",OR($I78="",$K78="",$L78="")),"DÉCISION INCOMPLÈTE",IF(AND($D78="Décidée",$R78="Non"),"APPLICATION À CONFIRMER",""))))),"À VÉRIFIER")</f>
        <v/>
      </c>
      <c r="V78" s="20" t="n"/>
    </row>
    <row r="79" ht="24" customHeight="1">
      <c r="A79" s="18" t="n"/>
      <c r="B79" s="47" t="n"/>
      <c r="C79" s="47" t="n"/>
      <c r="D79" s="18" t="n"/>
      <c r="E79" s="18" t="n"/>
      <c r="F79" s="20" t="n"/>
      <c r="G79" s="20" t="n"/>
      <c r="H79" s="20" t="n"/>
      <c r="I79" s="20" t="n"/>
      <c r="J79" s="20" t="n"/>
      <c r="K79" s="18" t="n"/>
      <c r="L79" s="47" t="n"/>
      <c r="M79" s="48" t="n"/>
      <c r="N79" s="22" t="n"/>
      <c r="O79" s="18" t="n"/>
      <c r="P79" s="20" t="n"/>
      <c r="Q79" s="20" t="n"/>
      <c r="R79" s="18" t="n"/>
      <c r="S79" s="47" t="n"/>
      <c r="T79" s="26">
        <f>IFERROR(IF(OR($B79="",$L79=""),"",MAX(0,$L79-$B79)),"")</f>
        <v/>
      </c>
      <c r="U79" s="27">
        <f>IFERROR(IF($A79="","",IF(AND(OR($D79="À instruire",$D79="En arbitrage"),$C79&lt;&gt;"",$C79&lt;TODAY()),"ÉCHÉANCE DÉPASSÉE",IF(AND(OR($D79="À instruire",$D79="En arbitrage"),$C79&lt;&gt;"",$C79&lt;=TODAY()+'Référentiels'!$B$2),"ÉCHÉANCE PROCHE",IF(AND($D79="Décidée",OR($I79="",$K79="",$L79="")),"DÉCISION INCOMPLÈTE",IF(AND($D79="Décidée",$R79="Non"),"APPLICATION À CONFIRMER",""))))),"À VÉRIFIER")</f>
        <v/>
      </c>
      <c r="V79" s="20" t="n"/>
    </row>
    <row r="80" ht="24" customHeight="1">
      <c r="A80" s="18" t="n"/>
      <c r="B80" s="47" t="n"/>
      <c r="C80" s="47" t="n"/>
      <c r="D80" s="18" t="n"/>
      <c r="E80" s="18" t="n"/>
      <c r="F80" s="20" t="n"/>
      <c r="G80" s="20" t="n"/>
      <c r="H80" s="20" t="n"/>
      <c r="I80" s="20" t="n"/>
      <c r="J80" s="20" t="n"/>
      <c r="K80" s="18" t="n"/>
      <c r="L80" s="47" t="n"/>
      <c r="M80" s="48" t="n"/>
      <c r="N80" s="22" t="n"/>
      <c r="O80" s="18" t="n"/>
      <c r="P80" s="20" t="n"/>
      <c r="Q80" s="20" t="n"/>
      <c r="R80" s="18" t="n"/>
      <c r="S80" s="47" t="n"/>
      <c r="T80" s="23">
        <f>IFERROR(IF(OR($B80="",$L80=""),"",MAX(0,$L80-$B80)),"")</f>
        <v/>
      </c>
      <c r="U80" s="24">
        <f>IFERROR(IF($A80="","",IF(AND(OR($D80="À instruire",$D80="En arbitrage"),$C80&lt;&gt;"",$C80&lt;TODAY()),"ÉCHÉANCE DÉPASSÉE",IF(AND(OR($D80="À instruire",$D80="En arbitrage"),$C80&lt;&gt;"",$C80&lt;=TODAY()+'Référentiels'!$B$2),"ÉCHÉANCE PROCHE",IF(AND($D80="Décidée",OR($I80="",$K80="",$L80="")),"DÉCISION INCOMPLÈTE",IF(AND($D80="Décidée",$R80="Non"),"APPLICATION À CONFIRMER",""))))),"À VÉRIFIER")</f>
        <v/>
      </c>
      <c r="V80" s="20" t="n"/>
    </row>
    <row r="81" ht="24" customHeight="1">
      <c r="A81" s="18" t="n"/>
      <c r="B81" s="47" t="n"/>
      <c r="C81" s="47" t="n"/>
      <c r="D81" s="18" t="n"/>
      <c r="E81" s="18" t="n"/>
      <c r="F81" s="20" t="n"/>
      <c r="G81" s="20" t="n"/>
      <c r="H81" s="20" t="n"/>
      <c r="I81" s="20" t="n"/>
      <c r="J81" s="20" t="n"/>
      <c r="K81" s="18" t="n"/>
      <c r="L81" s="47" t="n"/>
      <c r="M81" s="48" t="n"/>
      <c r="N81" s="22" t="n"/>
      <c r="O81" s="18" t="n"/>
      <c r="P81" s="20" t="n"/>
      <c r="Q81" s="20" t="n"/>
      <c r="R81" s="18" t="n"/>
      <c r="S81" s="47" t="n"/>
      <c r="T81" s="26">
        <f>IFERROR(IF(OR($B81="",$L81=""),"",MAX(0,$L81-$B81)),"")</f>
        <v/>
      </c>
      <c r="U81" s="27">
        <f>IFERROR(IF($A81="","",IF(AND(OR($D81="À instruire",$D81="En arbitrage"),$C81&lt;&gt;"",$C81&lt;TODAY()),"ÉCHÉANCE DÉPASSÉE",IF(AND(OR($D81="À instruire",$D81="En arbitrage"),$C81&lt;&gt;"",$C81&lt;=TODAY()+'Référentiels'!$B$2),"ÉCHÉANCE PROCHE",IF(AND($D81="Décidée",OR($I81="",$K81="",$L81="")),"DÉCISION INCOMPLÈTE",IF(AND($D81="Décidée",$R81="Non"),"APPLICATION À CONFIRMER",""))))),"À VÉRIFIER")</f>
        <v/>
      </c>
      <c r="V81" s="20" t="n"/>
    </row>
    <row r="82" ht="24" customHeight="1">
      <c r="A82" s="18" t="n"/>
      <c r="B82" s="47" t="n"/>
      <c r="C82" s="47" t="n"/>
      <c r="D82" s="18" t="n"/>
      <c r="E82" s="18" t="n"/>
      <c r="F82" s="20" t="n"/>
      <c r="G82" s="20" t="n"/>
      <c r="H82" s="20" t="n"/>
      <c r="I82" s="20" t="n"/>
      <c r="J82" s="20" t="n"/>
      <c r="K82" s="18" t="n"/>
      <c r="L82" s="47" t="n"/>
      <c r="M82" s="48" t="n"/>
      <c r="N82" s="22" t="n"/>
      <c r="O82" s="18" t="n"/>
      <c r="P82" s="20" t="n"/>
      <c r="Q82" s="20" t="n"/>
      <c r="R82" s="18" t="n"/>
      <c r="S82" s="47" t="n"/>
      <c r="T82" s="23">
        <f>IFERROR(IF(OR($B82="",$L82=""),"",MAX(0,$L82-$B82)),"")</f>
        <v/>
      </c>
      <c r="U82" s="24">
        <f>IFERROR(IF($A82="","",IF(AND(OR($D82="À instruire",$D82="En arbitrage"),$C82&lt;&gt;"",$C82&lt;TODAY()),"ÉCHÉANCE DÉPASSÉE",IF(AND(OR($D82="À instruire",$D82="En arbitrage"),$C82&lt;&gt;"",$C82&lt;=TODAY()+'Référentiels'!$B$2),"ÉCHÉANCE PROCHE",IF(AND($D82="Décidée",OR($I82="",$K82="",$L82="")),"DÉCISION INCOMPLÈTE",IF(AND($D82="Décidée",$R82="Non"),"APPLICATION À CONFIRMER",""))))),"À VÉRIFIER")</f>
        <v/>
      </c>
      <c r="V82" s="20" t="n"/>
    </row>
    <row r="83" ht="24" customHeight="1">
      <c r="A83" s="18" t="n"/>
      <c r="B83" s="47" t="n"/>
      <c r="C83" s="47" t="n"/>
      <c r="D83" s="18" t="n"/>
      <c r="E83" s="18" t="n"/>
      <c r="F83" s="20" t="n"/>
      <c r="G83" s="20" t="n"/>
      <c r="H83" s="20" t="n"/>
      <c r="I83" s="20" t="n"/>
      <c r="J83" s="20" t="n"/>
      <c r="K83" s="18" t="n"/>
      <c r="L83" s="47" t="n"/>
      <c r="M83" s="48" t="n"/>
      <c r="N83" s="22" t="n"/>
      <c r="O83" s="18" t="n"/>
      <c r="P83" s="20" t="n"/>
      <c r="Q83" s="20" t="n"/>
      <c r="R83" s="18" t="n"/>
      <c r="S83" s="47" t="n"/>
      <c r="T83" s="26">
        <f>IFERROR(IF(OR($B83="",$L83=""),"",MAX(0,$L83-$B83)),"")</f>
        <v/>
      </c>
      <c r="U83" s="27">
        <f>IFERROR(IF($A83="","",IF(AND(OR($D83="À instruire",$D83="En arbitrage"),$C83&lt;&gt;"",$C83&lt;TODAY()),"ÉCHÉANCE DÉPASSÉE",IF(AND(OR($D83="À instruire",$D83="En arbitrage"),$C83&lt;&gt;"",$C83&lt;=TODAY()+'Référentiels'!$B$2),"ÉCHÉANCE PROCHE",IF(AND($D83="Décidée",OR($I83="",$K83="",$L83="")),"DÉCISION INCOMPLÈTE",IF(AND($D83="Décidée",$R83="Non"),"APPLICATION À CONFIRMER",""))))),"À VÉRIFIER")</f>
        <v/>
      </c>
      <c r="V83" s="20" t="n"/>
    </row>
    <row r="84" ht="24" customHeight="1">
      <c r="A84" s="18" t="n"/>
      <c r="B84" s="47" t="n"/>
      <c r="C84" s="47" t="n"/>
      <c r="D84" s="18" t="n"/>
      <c r="E84" s="18" t="n"/>
      <c r="F84" s="20" t="n"/>
      <c r="G84" s="20" t="n"/>
      <c r="H84" s="20" t="n"/>
      <c r="I84" s="20" t="n"/>
      <c r="J84" s="20" t="n"/>
      <c r="K84" s="18" t="n"/>
      <c r="L84" s="47" t="n"/>
      <c r="M84" s="48" t="n"/>
      <c r="N84" s="22" t="n"/>
      <c r="O84" s="18" t="n"/>
      <c r="P84" s="20" t="n"/>
      <c r="Q84" s="20" t="n"/>
      <c r="R84" s="18" t="n"/>
      <c r="S84" s="47" t="n"/>
      <c r="T84" s="23">
        <f>IFERROR(IF(OR($B84="",$L84=""),"",MAX(0,$L84-$B84)),"")</f>
        <v/>
      </c>
      <c r="U84" s="24">
        <f>IFERROR(IF($A84="","",IF(AND(OR($D84="À instruire",$D84="En arbitrage"),$C84&lt;&gt;"",$C84&lt;TODAY()),"ÉCHÉANCE DÉPASSÉE",IF(AND(OR($D84="À instruire",$D84="En arbitrage"),$C84&lt;&gt;"",$C84&lt;=TODAY()+'Référentiels'!$B$2),"ÉCHÉANCE PROCHE",IF(AND($D84="Décidée",OR($I84="",$K84="",$L84="")),"DÉCISION INCOMPLÈTE",IF(AND($D84="Décidée",$R84="Non"),"APPLICATION À CONFIRMER",""))))),"À VÉRIFIER")</f>
        <v/>
      </c>
      <c r="V84" s="20" t="n"/>
    </row>
    <row r="85" ht="24" customHeight="1">
      <c r="A85" s="18" t="n"/>
      <c r="B85" s="47" t="n"/>
      <c r="C85" s="47" t="n"/>
      <c r="D85" s="18" t="n"/>
      <c r="E85" s="18" t="n"/>
      <c r="F85" s="20" t="n"/>
      <c r="G85" s="20" t="n"/>
      <c r="H85" s="20" t="n"/>
      <c r="I85" s="20" t="n"/>
      <c r="J85" s="20" t="n"/>
      <c r="K85" s="18" t="n"/>
      <c r="L85" s="47" t="n"/>
      <c r="M85" s="48" t="n"/>
      <c r="N85" s="22" t="n"/>
      <c r="O85" s="18" t="n"/>
      <c r="P85" s="20" t="n"/>
      <c r="Q85" s="20" t="n"/>
      <c r="R85" s="18" t="n"/>
      <c r="S85" s="47" t="n"/>
      <c r="T85" s="26">
        <f>IFERROR(IF(OR($B85="",$L85=""),"",MAX(0,$L85-$B85)),"")</f>
        <v/>
      </c>
      <c r="U85" s="27">
        <f>IFERROR(IF($A85="","",IF(AND(OR($D85="À instruire",$D85="En arbitrage"),$C85&lt;&gt;"",$C85&lt;TODAY()),"ÉCHÉANCE DÉPASSÉE",IF(AND(OR($D85="À instruire",$D85="En arbitrage"),$C85&lt;&gt;"",$C85&lt;=TODAY()+'Référentiels'!$B$2),"ÉCHÉANCE PROCHE",IF(AND($D85="Décidée",OR($I85="",$K85="",$L85="")),"DÉCISION INCOMPLÈTE",IF(AND($D85="Décidée",$R85="Non"),"APPLICATION À CONFIRMER",""))))),"À VÉRIFIER")</f>
        <v/>
      </c>
      <c r="V85" s="20" t="n"/>
    </row>
    <row r="86" ht="24" customHeight="1">
      <c r="A86" s="18" t="n"/>
      <c r="B86" s="47" t="n"/>
      <c r="C86" s="47" t="n"/>
      <c r="D86" s="18" t="n"/>
      <c r="E86" s="18" t="n"/>
      <c r="F86" s="20" t="n"/>
      <c r="G86" s="20" t="n"/>
      <c r="H86" s="20" t="n"/>
      <c r="I86" s="20" t="n"/>
      <c r="J86" s="20" t="n"/>
      <c r="K86" s="18" t="n"/>
      <c r="L86" s="47" t="n"/>
      <c r="M86" s="48" t="n"/>
      <c r="N86" s="22" t="n"/>
      <c r="O86" s="18" t="n"/>
      <c r="P86" s="20" t="n"/>
      <c r="Q86" s="20" t="n"/>
      <c r="R86" s="18" t="n"/>
      <c r="S86" s="47" t="n"/>
      <c r="T86" s="23">
        <f>IFERROR(IF(OR($B86="",$L86=""),"",MAX(0,$L86-$B86)),"")</f>
        <v/>
      </c>
      <c r="U86" s="24">
        <f>IFERROR(IF($A86="","",IF(AND(OR($D86="À instruire",$D86="En arbitrage"),$C86&lt;&gt;"",$C86&lt;TODAY()),"ÉCHÉANCE DÉPASSÉE",IF(AND(OR($D86="À instruire",$D86="En arbitrage"),$C86&lt;&gt;"",$C86&lt;=TODAY()+'Référentiels'!$B$2),"ÉCHÉANCE PROCHE",IF(AND($D86="Décidée",OR($I86="",$K86="",$L86="")),"DÉCISION INCOMPLÈTE",IF(AND($D86="Décidée",$R86="Non"),"APPLICATION À CONFIRMER",""))))),"À VÉRIFIER")</f>
        <v/>
      </c>
      <c r="V86" s="20" t="n"/>
    </row>
    <row r="87" ht="24" customHeight="1">
      <c r="A87" s="18" t="n"/>
      <c r="B87" s="47" t="n"/>
      <c r="C87" s="47" t="n"/>
      <c r="D87" s="18" t="n"/>
      <c r="E87" s="18" t="n"/>
      <c r="F87" s="20" t="n"/>
      <c r="G87" s="20" t="n"/>
      <c r="H87" s="20" t="n"/>
      <c r="I87" s="20" t="n"/>
      <c r="J87" s="20" t="n"/>
      <c r="K87" s="18" t="n"/>
      <c r="L87" s="47" t="n"/>
      <c r="M87" s="48" t="n"/>
      <c r="N87" s="22" t="n"/>
      <c r="O87" s="18" t="n"/>
      <c r="P87" s="20" t="n"/>
      <c r="Q87" s="20" t="n"/>
      <c r="R87" s="18" t="n"/>
      <c r="S87" s="47" t="n"/>
      <c r="T87" s="26">
        <f>IFERROR(IF(OR($B87="",$L87=""),"",MAX(0,$L87-$B87)),"")</f>
        <v/>
      </c>
      <c r="U87" s="27">
        <f>IFERROR(IF($A87="","",IF(AND(OR($D87="À instruire",$D87="En arbitrage"),$C87&lt;&gt;"",$C87&lt;TODAY()),"ÉCHÉANCE DÉPASSÉE",IF(AND(OR($D87="À instruire",$D87="En arbitrage"),$C87&lt;&gt;"",$C87&lt;=TODAY()+'Référentiels'!$B$2),"ÉCHÉANCE PROCHE",IF(AND($D87="Décidée",OR($I87="",$K87="",$L87="")),"DÉCISION INCOMPLÈTE",IF(AND($D87="Décidée",$R87="Non"),"APPLICATION À CONFIRMER",""))))),"À VÉRIFIER")</f>
        <v/>
      </c>
      <c r="V87" s="20" t="n"/>
    </row>
    <row r="88" ht="24" customHeight="1">
      <c r="A88" s="18" t="n"/>
      <c r="B88" s="47" t="n"/>
      <c r="C88" s="47" t="n"/>
      <c r="D88" s="18" t="n"/>
      <c r="E88" s="18" t="n"/>
      <c r="F88" s="20" t="n"/>
      <c r="G88" s="20" t="n"/>
      <c r="H88" s="20" t="n"/>
      <c r="I88" s="20" t="n"/>
      <c r="J88" s="20" t="n"/>
      <c r="K88" s="18" t="n"/>
      <c r="L88" s="47" t="n"/>
      <c r="M88" s="48" t="n"/>
      <c r="N88" s="22" t="n"/>
      <c r="O88" s="18" t="n"/>
      <c r="P88" s="20" t="n"/>
      <c r="Q88" s="20" t="n"/>
      <c r="R88" s="18" t="n"/>
      <c r="S88" s="47" t="n"/>
      <c r="T88" s="23">
        <f>IFERROR(IF(OR($B88="",$L88=""),"",MAX(0,$L88-$B88)),"")</f>
        <v/>
      </c>
      <c r="U88" s="24">
        <f>IFERROR(IF($A88="","",IF(AND(OR($D88="À instruire",$D88="En arbitrage"),$C88&lt;&gt;"",$C88&lt;TODAY()),"ÉCHÉANCE DÉPASSÉE",IF(AND(OR($D88="À instruire",$D88="En arbitrage"),$C88&lt;&gt;"",$C88&lt;=TODAY()+'Référentiels'!$B$2),"ÉCHÉANCE PROCHE",IF(AND($D88="Décidée",OR($I88="",$K88="",$L88="")),"DÉCISION INCOMPLÈTE",IF(AND($D88="Décidée",$R88="Non"),"APPLICATION À CONFIRMER",""))))),"À VÉRIFIER")</f>
        <v/>
      </c>
      <c r="V88" s="20" t="n"/>
    </row>
    <row r="89" ht="24" customHeight="1">
      <c r="A89" s="18" t="n"/>
      <c r="B89" s="47" t="n"/>
      <c r="C89" s="47" t="n"/>
      <c r="D89" s="18" t="n"/>
      <c r="E89" s="18" t="n"/>
      <c r="F89" s="20" t="n"/>
      <c r="G89" s="20" t="n"/>
      <c r="H89" s="20" t="n"/>
      <c r="I89" s="20" t="n"/>
      <c r="J89" s="20" t="n"/>
      <c r="K89" s="18" t="n"/>
      <c r="L89" s="47" t="n"/>
      <c r="M89" s="48" t="n"/>
      <c r="N89" s="22" t="n"/>
      <c r="O89" s="18" t="n"/>
      <c r="P89" s="20" t="n"/>
      <c r="Q89" s="20" t="n"/>
      <c r="R89" s="18" t="n"/>
      <c r="S89" s="47" t="n"/>
      <c r="T89" s="26">
        <f>IFERROR(IF(OR($B89="",$L89=""),"",MAX(0,$L89-$B89)),"")</f>
        <v/>
      </c>
      <c r="U89" s="27">
        <f>IFERROR(IF($A89="","",IF(AND(OR($D89="À instruire",$D89="En arbitrage"),$C89&lt;&gt;"",$C89&lt;TODAY()),"ÉCHÉANCE DÉPASSÉE",IF(AND(OR($D89="À instruire",$D89="En arbitrage"),$C89&lt;&gt;"",$C89&lt;=TODAY()+'Référentiels'!$B$2),"ÉCHÉANCE PROCHE",IF(AND($D89="Décidée",OR($I89="",$K89="",$L89="")),"DÉCISION INCOMPLÈTE",IF(AND($D89="Décidée",$R89="Non"),"APPLICATION À CONFIRMER",""))))),"À VÉRIFIER")</f>
        <v/>
      </c>
      <c r="V89" s="20" t="n"/>
    </row>
    <row r="90" ht="24" customHeight="1">
      <c r="A90" s="18" t="n"/>
      <c r="B90" s="47" t="n"/>
      <c r="C90" s="47" t="n"/>
      <c r="D90" s="18" t="n"/>
      <c r="E90" s="18" t="n"/>
      <c r="F90" s="20" t="n"/>
      <c r="G90" s="20" t="n"/>
      <c r="H90" s="20" t="n"/>
      <c r="I90" s="20" t="n"/>
      <c r="J90" s="20" t="n"/>
      <c r="K90" s="18" t="n"/>
      <c r="L90" s="47" t="n"/>
      <c r="M90" s="48" t="n"/>
      <c r="N90" s="22" t="n"/>
      <c r="O90" s="18" t="n"/>
      <c r="P90" s="20" t="n"/>
      <c r="Q90" s="20" t="n"/>
      <c r="R90" s="18" t="n"/>
      <c r="S90" s="47" t="n"/>
      <c r="T90" s="23">
        <f>IFERROR(IF(OR($B90="",$L90=""),"",MAX(0,$L90-$B90)),"")</f>
        <v/>
      </c>
      <c r="U90" s="24">
        <f>IFERROR(IF($A90="","",IF(AND(OR($D90="À instruire",$D90="En arbitrage"),$C90&lt;&gt;"",$C90&lt;TODAY()),"ÉCHÉANCE DÉPASSÉE",IF(AND(OR($D90="À instruire",$D90="En arbitrage"),$C90&lt;&gt;"",$C90&lt;=TODAY()+'Référentiels'!$B$2),"ÉCHÉANCE PROCHE",IF(AND($D90="Décidée",OR($I90="",$K90="",$L90="")),"DÉCISION INCOMPLÈTE",IF(AND($D90="Décidée",$R90="Non"),"APPLICATION À CONFIRMER",""))))),"À VÉRIFIER")</f>
        <v/>
      </c>
      <c r="V90" s="20" t="n"/>
    </row>
    <row r="91" ht="24" customHeight="1">
      <c r="A91" s="18" t="n"/>
      <c r="B91" s="47" t="n"/>
      <c r="C91" s="47" t="n"/>
      <c r="D91" s="18" t="n"/>
      <c r="E91" s="18" t="n"/>
      <c r="F91" s="20" t="n"/>
      <c r="G91" s="20" t="n"/>
      <c r="H91" s="20" t="n"/>
      <c r="I91" s="20" t="n"/>
      <c r="J91" s="20" t="n"/>
      <c r="K91" s="18" t="n"/>
      <c r="L91" s="47" t="n"/>
      <c r="M91" s="48" t="n"/>
      <c r="N91" s="22" t="n"/>
      <c r="O91" s="18" t="n"/>
      <c r="P91" s="20" t="n"/>
      <c r="Q91" s="20" t="n"/>
      <c r="R91" s="18" t="n"/>
      <c r="S91" s="47" t="n"/>
      <c r="T91" s="26">
        <f>IFERROR(IF(OR($B91="",$L91=""),"",MAX(0,$L91-$B91)),"")</f>
        <v/>
      </c>
      <c r="U91" s="27">
        <f>IFERROR(IF($A91="","",IF(AND(OR($D91="À instruire",$D91="En arbitrage"),$C91&lt;&gt;"",$C91&lt;TODAY()),"ÉCHÉANCE DÉPASSÉE",IF(AND(OR($D91="À instruire",$D91="En arbitrage"),$C91&lt;&gt;"",$C91&lt;=TODAY()+'Référentiels'!$B$2),"ÉCHÉANCE PROCHE",IF(AND($D91="Décidée",OR($I91="",$K91="",$L91="")),"DÉCISION INCOMPLÈTE",IF(AND($D91="Décidée",$R91="Non"),"APPLICATION À CONFIRMER",""))))),"À VÉRIFIER")</f>
        <v/>
      </c>
      <c r="V91" s="20" t="n"/>
    </row>
    <row r="92" ht="24" customHeight="1">
      <c r="A92" s="18" t="n"/>
      <c r="B92" s="47" t="n"/>
      <c r="C92" s="47" t="n"/>
      <c r="D92" s="18" t="n"/>
      <c r="E92" s="18" t="n"/>
      <c r="F92" s="20" t="n"/>
      <c r="G92" s="20" t="n"/>
      <c r="H92" s="20" t="n"/>
      <c r="I92" s="20" t="n"/>
      <c r="J92" s="20" t="n"/>
      <c r="K92" s="18" t="n"/>
      <c r="L92" s="47" t="n"/>
      <c r="M92" s="48" t="n"/>
      <c r="N92" s="22" t="n"/>
      <c r="O92" s="18" t="n"/>
      <c r="P92" s="20" t="n"/>
      <c r="Q92" s="20" t="n"/>
      <c r="R92" s="18" t="n"/>
      <c r="S92" s="47" t="n"/>
      <c r="T92" s="23">
        <f>IFERROR(IF(OR($B92="",$L92=""),"",MAX(0,$L92-$B92)),"")</f>
        <v/>
      </c>
      <c r="U92" s="24">
        <f>IFERROR(IF($A92="","",IF(AND(OR($D92="À instruire",$D92="En arbitrage"),$C92&lt;&gt;"",$C92&lt;TODAY()),"ÉCHÉANCE DÉPASSÉE",IF(AND(OR($D92="À instruire",$D92="En arbitrage"),$C92&lt;&gt;"",$C92&lt;=TODAY()+'Référentiels'!$B$2),"ÉCHÉANCE PROCHE",IF(AND($D92="Décidée",OR($I92="",$K92="",$L92="")),"DÉCISION INCOMPLÈTE",IF(AND($D92="Décidée",$R92="Non"),"APPLICATION À CONFIRMER",""))))),"À VÉRIFIER")</f>
        <v/>
      </c>
      <c r="V92" s="20" t="n"/>
    </row>
    <row r="93" ht="24" customHeight="1">
      <c r="A93" s="18" t="n"/>
      <c r="B93" s="47" t="n"/>
      <c r="C93" s="47" t="n"/>
      <c r="D93" s="18" t="n"/>
      <c r="E93" s="18" t="n"/>
      <c r="F93" s="20" t="n"/>
      <c r="G93" s="20" t="n"/>
      <c r="H93" s="20" t="n"/>
      <c r="I93" s="20" t="n"/>
      <c r="J93" s="20" t="n"/>
      <c r="K93" s="18" t="n"/>
      <c r="L93" s="47" t="n"/>
      <c r="M93" s="48" t="n"/>
      <c r="N93" s="22" t="n"/>
      <c r="O93" s="18" t="n"/>
      <c r="P93" s="20" t="n"/>
      <c r="Q93" s="20" t="n"/>
      <c r="R93" s="18" t="n"/>
      <c r="S93" s="47" t="n"/>
      <c r="T93" s="26">
        <f>IFERROR(IF(OR($B93="",$L93=""),"",MAX(0,$L93-$B93)),"")</f>
        <v/>
      </c>
      <c r="U93" s="27">
        <f>IFERROR(IF($A93="","",IF(AND(OR($D93="À instruire",$D93="En arbitrage"),$C93&lt;&gt;"",$C93&lt;TODAY()),"ÉCHÉANCE DÉPASSÉE",IF(AND(OR($D93="À instruire",$D93="En arbitrage"),$C93&lt;&gt;"",$C93&lt;=TODAY()+'Référentiels'!$B$2),"ÉCHÉANCE PROCHE",IF(AND($D93="Décidée",OR($I93="",$K93="",$L93="")),"DÉCISION INCOMPLÈTE",IF(AND($D93="Décidée",$R93="Non"),"APPLICATION À CONFIRMER",""))))),"À VÉRIFIER")</f>
        <v/>
      </c>
      <c r="V93" s="20" t="n"/>
    </row>
    <row r="94" ht="24" customHeight="1">
      <c r="A94" s="18" t="n"/>
      <c r="B94" s="47" t="n"/>
      <c r="C94" s="47" t="n"/>
      <c r="D94" s="18" t="n"/>
      <c r="E94" s="18" t="n"/>
      <c r="F94" s="20" t="n"/>
      <c r="G94" s="20" t="n"/>
      <c r="H94" s="20" t="n"/>
      <c r="I94" s="20" t="n"/>
      <c r="J94" s="20" t="n"/>
      <c r="K94" s="18" t="n"/>
      <c r="L94" s="47" t="n"/>
      <c r="M94" s="48" t="n"/>
      <c r="N94" s="22" t="n"/>
      <c r="O94" s="18" t="n"/>
      <c r="P94" s="20" t="n"/>
      <c r="Q94" s="20" t="n"/>
      <c r="R94" s="18" t="n"/>
      <c r="S94" s="47" t="n"/>
      <c r="T94" s="23">
        <f>IFERROR(IF(OR($B94="",$L94=""),"",MAX(0,$L94-$B94)),"")</f>
        <v/>
      </c>
      <c r="U94" s="24">
        <f>IFERROR(IF($A94="","",IF(AND(OR($D94="À instruire",$D94="En arbitrage"),$C94&lt;&gt;"",$C94&lt;TODAY()),"ÉCHÉANCE DÉPASSÉE",IF(AND(OR($D94="À instruire",$D94="En arbitrage"),$C94&lt;&gt;"",$C94&lt;=TODAY()+'Référentiels'!$B$2),"ÉCHÉANCE PROCHE",IF(AND($D94="Décidée",OR($I94="",$K94="",$L94="")),"DÉCISION INCOMPLÈTE",IF(AND($D94="Décidée",$R94="Non"),"APPLICATION À CONFIRMER",""))))),"À VÉRIFIER")</f>
        <v/>
      </c>
      <c r="V94" s="20" t="n"/>
    </row>
    <row r="95" ht="24" customHeight="1">
      <c r="A95" s="18" t="n"/>
      <c r="B95" s="47" t="n"/>
      <c r="C95" s="47" t="n"/>
      <c r="D95" s="18" t="n"/>
      <c r="E95" s="18" t="n"/>
      <c r="F95" s="20" t="n"/>
      <c r="G95" s="20" t="n"/>
      <c r="H95" s="20" t="n"/>
      <c r="I95" s="20" t="n"/>
      <c r="J95" s="20" t="n"/>
      <c r="K95" s="18" t="n"/>
      <c r="L95" s="47" t="n"/>
      <c r="M95" s="48" t="n"/>
      <c r="N95" s="22" t="n"/>
      <c r="O95" s="18" t="n"/>
      <c r="P95" s="20" t="n"/>
      <c r="Q95" s="20" t="n"/>
      <c r="R95" s="18" t="n"/>
      <c r="S95" s="47" t="n"/>
      <c r="T95" s="26">
        <f>IFERROR(IF(OR($B95="",$L95=""),"",MAX(0,$L95-$B95)),"")</f>
        <v/>
      </c>
      <c r="U95" s="27">
        <f>IFERROR(IF($A95="","",IF(AND(OR($D95="À instruire",$D95="En arbitrage"),$C95&lt;&gt;"",$C95&lt;TODAY()),"ÉCHÉANCE DÉPASSÉE",IF(AND(OR($D95="À instruire",$D95="En arbitrage"),$C95&lt;&gt;"",$C95&lt;=TODAY()+'Référentiels'!$B$2),"ÉCHÉANCE PROCHE",IF(AND($D95="Décidée",OR($I95="",$K95="",$L95="")),"DÉCISION INCOMPLÈTE",IF(AND($D95="Décidée",$R95="Non"),"APPLICATION À CONFIRMER",""))))),"À VÉRIFIER")</f>
        <v/>
      </c>
      <c r="V95" s="20" t="n"/>
    </row>
    <row r="96" ht="24" customHeight="1">
      <c r="A96" s="18" t="n"/>
      <c r="B96" s="47" t="n"/>
      <c r="C96" s="47" t="n"/>
      <c r="D96" s="18" t="n"/>
      <c r="E96" s="18" t="n"/>
      <c r="F96" s="20" t="n"/>
      <c r="G96" s="20" t="n"/>
      <c r="H96" s="20" t="n"/>
      <c r="I96" s="20" t="n"/>
      <c r="J96" s="20" t="n"/>
      <c r="K96" s="18" t="n"/>
      <c r="L96" s="47" t="n"/>
      <c r="M96" s="48" t="n"/>
      <c r="N96" s="22" t="n"/>
      <c r="O96" s="18" t="n"/>
      <c r="P96" s="20" t="n"/>
      <c r="Q96" s="20" t="n"/>
      <c r="R96" s="18" t="n"/>
      <c r="S96" s="47" t="n"/>
      <c r="T96" s="23">
        <f>IFERROR(IF(OR($B96="",$L96=""),"",MAX(0,$L96-$B96)),"")</f>
        <v/>
      </c>
      <c r="U96" s="24">
        <f>IFERROR(IF($A96="","",IF(AND(OR($D96="À instruire",$D96="En arbitrage"),$C96&lt;&gt;"",$C96&lt;TODAY()),"ÉCHÉANCE DÉPASSÉE",IF(AND(OR($D96="À instruire",$D96="En arbitrage"),$C96&lt;&gt;"",$C96&lt;=TODAY()+'Référentiels'!$B$2),"ÉCHÉANCE PROCHE",IF(AND($D96="Décidée",OR($I96="",$K96="",$L96="")),"DÉCISION INCOMPLÈTE",IF(AND($D96="Décidée",$R96="Non"),"APPLICATION À CONFIRMER",""))))),"À VÉRIFIER")</f>
        <v/>
      </c>
      <c r="V96" s="20" t="n"/>
    </row>
    <row r="97" ht="24" customHeight="1">
      <c r="A97" s="18" t="n"/>
      <c r="B97" s="47" t="n"/>
      <c r="C97" s="47" t="n"/>
      <c r="D97" s="18" t="n"/>
      <c r="E97" s="18" t="n"/>
      <c r="F97" s="20" t="n"/>
      <c r="G97" s="20" t="n"/>
      <c r="H97" s="20" t="n"/>
      <c r="I97" s="20" t="n"/>
      <c r="J97" s="20" t="n"/>
      <c r="K97" s="18" t="n"/>
      <c r="L97" s="47" t="n"/>
      <c r="M97" s="48" t="n"/>
      <c r="N97" s="22" t="n"/>
      <c r="O97" s="18" t="n"/>
      <c r="P97" s="20" t="n"/>
      <c r="Q97" s="20" t="n"/>
      <c r="R97" s="18" t="n"/>
      <c r="S97" s="47" t="n"/>
      <c r="T97" s="26">
        <f>IFERROR(IF(OR($B97="",$L97=""),"",MAX(0,$L97-$B97)),"")</f>
        <v/>
      </c>
      <c r="U97" s="27">
        <f>IFERROR(IF($A97="","",IF(AND(OR($D97="À instruire",$D97="En arbitrage"),$C97&lt;&gt;"",$C97&lt;TODAY()),"ÉCHÉANCE DÉPASSÉE",IF(AND(OR($D97="À instruire",$D97="En arbitrage"),$C97&lt;&gt;"",$C97&lt;=TODAY()+'Référentiels'!$B$2),"ÉCHÉANCE PROCHE",IF(AND($D97="Décidée",OR($I97="",$K97="",$L97="")),"DÉCISION INCOMPLÈTE",IF(AND($D97="Décidée",$R97="Non"),"APPLICATION À CONFIRMER",""))))),"À VÉRIFIER")</f>
        <v/>
      </c>
      <c r="V97" s="20" t="n"/>
    </row>
    <row r="98" ht="24" customHeight="1">
      <c r="A98" s="18" t="n"/>
      <c r="B98" s="47" t="n"/>
      <c r="C98" s="47" t="n"/>
      <c r="D98" s="18" t="n"/>
      <c r="E98" s="18" t="n"/>
      <c r="F98" s="20" t="n"/>
      <c r="G98" s="20" t="n"/>
      <c r="H98" s="20" t="n"/>
      <c r="I98" s="20" t="n"/>
      <c r="J98" s="20" t="n"/>
      <c r="K98" s="18" t="n"/>
      <c r="L98" s="47" t="n"/>
      <c r="M98" s="48" t="n"/>
      <c r="N98" s="22" t="n"/>
      <c r="O98" s="18" t="n"/>
      <c r="P98" s="20" t="n"/>
      <c r="Q98" s="20" t="n"/>
      <c r="R98" s="18" t="n"/>
      <c r="S98" s="47" t="n"/>
      <c r="T98" s="23">
        <f>IFERROR(IF(OR($B98="",$L98=""),"",MAX(0,$L98-$B98)),"")</f>
        <v/>
      </c>
      <c r="U98" s="24">
        <f>IFERROR(IF($A98="","",IF(AND(OR($D98="À instruire",$D98="En arbitrage"),$C98&lt;&gt;"",$C98&lt;TODAY()),"ÉCHÉANCE DÉPASSÉE",IF(AND(OR($D98="À instruire",$D98="En arbitrage"),$C98&lt;&gt;"",$C98&lt;=TODAY()+'Référentiels'!$B$2),"ÉCHÉANCE PROCHE",IF(AND($D98="Décidée",OR($I98="",$K98="",$L98="")),"DÉCISION INCOMPLÈTE",IF(AND($D98="Décidée",$R98="Non"),"APPLICATION À CONFIRMER",""))))),"À VÉRIFIER")</f>
        <v/>
      </c>
      <c r="V98" s="20" t="n"/>
    </row>
    <row r="99" ht="24" customHeight="1">
      <c r="A99" s="18" t="n"/>
      <c r="B99" s="47" t="n"/>
      <c r="C99" s="47" t="n"/>
      <c r="D99" s="18" t="n"/>
      <c r="E99" s="18" t="n"/>
      <c r="F99" s="20" t="n"/>
      <c r="G99" s="20" t="n"/>
      <c r="H99" s="20" t="n"/>
      <c r="I99" s="20" t="n"/>
      <c r="J99" s="20" t="n"/>
      <c r="K99" s="18" t="n"/>
      <c r="L99" s="47" t="n"/>
      <c r="M99" s="48" t="n"/>
      <c r="N99" s="22" t="n"/>
      <c r="O99" s="18" t="n"/>
      <c r="P99" s="20" t="n"/>
      <c r="Q99" s="20" t="n"/>
      <c r="R99" s="18" t="n"/>
      <c r="S99" s="47" t="n"/>
      <c r="T99" s="26">
        <f>IFERROR(IF(OR($B99="",$L99=""),"",MAX(0,$L99-$B99)),"")</f>
        <v/>
      </c>
      <c r="U99" s="27">
        <f>IFERROR(IF($A99="","",IF(AND(OR($D99="À instruire",$D99="En arbitrage"),$C99&lt;&gt;"",$C99&lt;TODAY()),"ÉCHÉANCE DÉPASSÉE",IF(AND(OR($D99="À instruire",$D99="En arbitrage"),$C99&lt;&gt;"",$C99&lt;=TODAY()+'Référentiels'!$B$2),"ÉCHÉANCE PROCHE",IF(AND($D99="Décidée",OR($I99="",$K99="",$L99="")),"DÉCISION INCOMPLÈTE",IF(AND($D99="Décidée",$R99="Non"),"APPLICATION À CONFIRMER",""))))),"À VÉRIFIER")</f>
        <v/>
      </c>
      <c r="V99" s="20" t="n"/>
    </row>
    <row r="100" ht="24" customHeight="1">
      <c r="A100" s="18" t="n"/>
      <c r="B100" s="47" t="n"/>
      <c r="C100" s="47" t="n"/>
      <c r="D100" s="18" t="n"/>
      <c r="E100" s="18" t="n"/>
      <c r="F100" s="20" t="n"/>
      <c r="G100" s="20" t="n"/>
      <c r="H100" s="20" t="n"/>
      <c r="I100" s="20" t="n"/>
      <c r="J100" s="20" t="n"/>
      <c r="K100" s="18" t="n"/>
      <c r="L100" s="47" t="n"/>
      <c r="M100" s="48" t="n"/>
      <c r="N100" s="22" t="n"/>
      <c r="O100" s="18" t="n"/>
      <c r="P100" s="20" t="n"/>
      <c r="Q100" s="20" t="n"/>
      <c r="R100" s="18" t="n"/>
      <c r="S100" s="47" t="n"/>
      <c r="T100" s="23">
        <f>IFERROR(IF(OR($B100="",$L100=""),"",MAX(0,$L100-$B100)),"")</f>
        <v/>
      </c>
      <c r="U100" s="24">
        <f>IFERROR(IF($A100="","",IF(AND(OR($D100="À instruire",$D100="En arbitrage"),$C100&lt;&gt;"",$C100&lt;TODAY()),"ÉCHÉANCE DÉPASSÉE",IF(AND(OR($D100="À instruire",$D100="En arbitrage"),$C100&lt;&gt;"",$C100&lt;=TODAY()+'Référentiels'!$B$2),"ÉCHÉANCE PROCHE",IF(AND($D100="Décidée",OR($I100="",$K100="",$L100="")),"DÉCISION INCOMPLÈTE",IF(AND($D100="Décidée",$R100="Non"),"APPLICATION À CONFIRMER",""))))),"À VÉRIFIER")</f>
        <v/>
      </c>
      <c r="V100" s="20" t="n"/>
    </row>
    <row r="101" ht="24" customHeight="1">
      <c r="A101" s="18" t="n"/>
      <c r="B101" s="47" t="n"/>
      <c r="C101" s="47" t="n"/>
      <c r="D101" s="18" t="n"/>
      <c r="E101" s="18" t="n"/>
      <c r="F101" s="20" t="n"/>
      <c r="G101" s="20" t="n"/>
      <c r="H101" s="20" t="n"/>
      <c r="I101" s="20" t="n"/>
      <c r="J101" s="20" t="n"/>
      <c r="K101" s="18" t="n"/>
      <c r="L101" s="47" t="n"/>
      <c r="M101" s="48" t="n"/>
      <c r="N101" s="22" t="n"/>
      <c r="O101" s="18" t="n"/>
      <c r="P101" s="20" t="n"/>
      <c r="Q101" s="20" t="n"/>
      <c r="R101" s="18" t="n"/>
      <c r="S101" s="47" t="n"/>
      <c r="T101" s="26">
        <f>IFERROR(IF(OR($B101="",$L101=""),"",MAX(0,$L101-$B101)),"")</f>
        <v/>
      </c>
      <c r="U101" s="27">
        <f>IFERROR(IF($A101="","",IF(AND(OR($D101="À instruire",$D101="En arbitrage"),$C101&lt;&gt;"",$C101&lt;TODAY()),"ÉCHÉANCE DÉPASSÉE",IF(AND(OR($D101="À instruire",$D101="En arbitrage"),$C101&lt;&gt;"",$C101&lt;=TODAY()+'Référentiels'!$B$2),"ÉCHÉANCE PROCHE",IF(AND($D101="Décidée",OR($I101="",$K101="",$L101="")),"DÉCISION INCOMPLÈTE",IF(AND($D101="Décidée",$R101="Non"),"APPLICATION À CONFIRMER",""))))),"À VÉRIFIER")</f>
        <v/>
      </c>
      <c r="V101" s="20" t="n"/>
    </row>
    <row r="102" ht="24" customHeight="1">
      <c r="A102" s="18" t="n"/>
      <c r="B102" s="47" t="n"/>
      <c r="C102" s="47" t="n"/>
      <c r="D102" s="18" t="n"/>
      <c r="E102" s="18" t="n"/>
      <c r="F102" s="20" t="n"/>
      <c r="G102" s="20" t="n"/>
      <c r="H102" s="20" t="n"/>
      <c r="I102" s="20" t="n"/>
      <c r="J102" s="20" t="n"/>
      <c r="K102" s="18" t="n"/>
      <c r="L102" s="47" t="n"/>
      <c r="M102" s="48" t="n"/>
      <c r="N102" s="22" t="n"/>
      <c r="O102" s="18" t="n"/>
      <c r="P102" s="20" t="n"/>
      <c r="Q102" s="20" t="n"/>
      <c r="R102" s="18" t="n"/>
      <c r="S102" s="47" t="n"/>
      <c r="T102" s="23">
        <f>IFERROR(IF(OR($B102="",$L102=""),"",MAX(0,$L102-$B102)),"")</f>
        <v/>
      </c>
      <c r="U102" s="24">
        <f>IFERROR(IF($A102="","",IF(AND(OR($D102="À instruire",$D102="En arbitrage"),$C102&lt;&gt;"",$C102&lt;TODAY()),"ÉCHÉANCE DÉPASSÉE",IF(AND(OR($D102="À instruire",$D102="En arbitrage"),$C102&lt;&gt;"",$C102&lt;=TODAY()+'Référentiels'!$B$2),"ÉCHÉANCE PROCHE",IF(AND($D102="Décidée",OR($I102="",$K102="",$L102="")),"DÉCISION INCOMPLÈTE",IF(AND($D102="Décidée",$R102="Non"),"APPLICATION À CONFIRMER",""))))),"À VÉRIFIER")</f>
        <v/>
      </c>
      <c r="V102" s="20" t="n"/>
    </row>
    <row r="103" ht="24" customHeight="1">
      <c r="A103" s="18" t="n"/>
      <c r="B103" s="47" t="n"/>
      <c r="C103" s="47" t="n"/>
      <c r="D103" s="18" t="n"/>
      <c r="E103" s="18" t="n"/>
      <c r="F103" s="20" t="n"/>
      <c r="G103" s="20" t="n"/>
      <c r="H103" s="20" t="n"/>
      <c r="I103" s="20" t="n"/>
      <c r="J103" s="20" t="n"/>
      <c r="K103" s="18" t="n"/>
      <c r="L103" s="47" t="n"/>
      <c r="M103" s="48" t="n"/>
      <c r="N103" s="22" t="n"/>
      <c r="O103" s="18" t="n"/>
      <c r="P103" s="20" t="n"/>
      <c r="Q103" s="20" t="n"/>
      <c r="R103" s="18" t="n"/>
      <c r="S103" s="47" t="n"/>
      <c r="T103" s="26">
        <f>IFERROR(IF(OR($B103="",$L103=""),"",MAX(0,$L103-$B103)),"")</f>
        <v/>
      </c>
      <c r="U103" s="27">
        <f>IFERROR(IF($A103="","",IF(AND(OR($D103="À instruire",$D103="En arbitrage"),$C103&lt;&gt;"",$C103&lt;TODAY()),"ÉCHÉANCE DÉPASSÉE",IF(AND(OR($D103="À instruire",$D103="En arbitrage"),$C103&lt;&gt;"",$C103&lt;=TODAY()+'Référentiels'!$B$2),"ÉCHÉANCE PROCHE",IF(AND($D103="Décidée",OR($I103="",$K103="",$L103="")),"DÉCISION INCOMPLÈTE",IF(AND($D103="Décidée",$R103="Non"),"APPLICATION À CONFIRMER",""))))),"À VÉRIFIER")</f>
        <v/>
      </c>
      <c r="V103" s="20" t="n"/>
    </row>
    <row r="104" ht="24" customHeight="1">
      <c r="A104" s="18" t="n"/>
      <c r="B104" s="47" t="n"/>
      <c r="C104" s="47" t="n"/>
      <c r="D104" s="18" t="n"/>
      <c r="E104" s="18" t="n"/>
      <c r="F104" s="20" t="n"/>
      <c r="G104" s="20" t="n"/>
      <c r="H104" s="20" t="n"/>
      <c r="I104" s="20" t="n"/>
      <c r="J104" s="20" t="n"/>
      <c r="K104" s="18" t="n"/>
      <c r="L104" s="47" t="n"/>
      <c r="M104" s="48" t="n"/>
      <c r="N104" s="22" t="n"/>
      <c r="O104" s="18" t="n"/>
      <c r="P104" s="20" t="n"/>
      <c r="Q104" s="20" t="n"/>
      <c r="R104" s="18" t="n"/>
      <c r="S104" s="47" t="n"/>
      <c r="T104" s="23">
        <f>IFERROR(IF(OR($B104="",$L104=""),"",MAX(0,$L104-$B104)),"")</f>
        <v/>
      </c>
      <c r="U104" s="24">
        <f>IFERROR(IF($A104="","",IF(AND(OR($D104="À instruire",$D104="En arbitrage"),$C104&lt;&gt;"",$C104&lt;TODAY()),"ÉCHÉANCE DÉPASSÉE",IF(AND(OR($D104="À instruire",$D104="En arbitrage"),$C104&lt;&gt;"",$C104&lt;=TODAY()+'Référentiels'!$B$2),"ÉCHÉANCE PROCHE",IF(AND($D104="Décidée",OR($I104="",$K104="",$L104="")),"DÉCISION INCOMPLÈTE",IF(AND($D104="Décidée",$R104="Non"),"APPLICATION À CONFIRMER",""))))),"À VÉRIFIER")</f>
        <v/>
      </c>
      <c r="V104" s="20" t="n"/>
    </row>
    <row r="105" ht="24" customHeight="1">
      <c r="A105" s="18" t="n"/>
      <c r="B105" s="47" t="n"/>
      <c r="C105" s="47" t="n"/>
      <c r="D105" s="18" t="n"/>
      <c r="E105" s="18" t="n"/>
      <c r="F105" s="20" t="n"/>
      <c r="G105" s="20" t="n"/>
      <c r="H105" s="20" t="n"/>
      <c r="I105" s="20" t="n"/>
      <c r="J105" s="20" t="n"/>
      <c r="K105" s="18" t="n"/>
      <c r="L105" s="47" t="n"/>
      <c r="M105" s="48" t="n"/>
      <c r="N105" s="22" t="n"/>
      <c r="O105" s="18" t="n"/>
      <c r="P105" s="20" t="n"/>
      <c r="Q105" s="20" t="n"/>
      <c r="R105" s="18" t="n"/>
      <c r="S105" s="47" t="n"/>
      <c r="T105" s="26">
        <f>IFERROR(IF(OR($B105="",$L105=""),"",MAX(0,$L105-$B105)),"")</f>
        <v/>
      </c>
      <c r="U105" s="27">
        <f>IFERROR(IF($A105="","",IF(AND(OR($D105="À instruire",$D105="En arbitrage"),$C105&lt;&gt;"",$C105&lt;TODAY()),"ÉCHÉANCE DÉPASSÉE",IF(AND(OR($D105="À instruire",$D105="En arbitrage"),$C105&lt;&gt;"",$C105&lt;=TODAY()+'Référentiels'!$B$2),"ÉCHÉANCE PROCHE",IF(AND($D105="Décidée",OR($I105="",$K105="",$L105="")),"DÉCISION INCOMPLÈTE",IF(AND($D105="Décidée",$R105="Non"),"APPLICATION À CONFIRMER",""))))),"À VÉRIFIER")</f>
        <v/>
      </c>
      <c r="V105" s="20" t="n"/>
    </row>
    <row r="106" ht="24" customHeight="1">
      <c r="A106" s="18" t="n"/>
      <c r="B106" s="47" t="n"/>
      <c r="C106" s="47" t="n"/>
      <c r="D106" s="18" t="n"/>
      <c r="E106" s="18" t="n"/>
      <c r="F106" s="20" t="n"/>
      <c r="G106" s="20" t="n"/>
      <c r="H106" s="20" t="n"/>
      <c r="I106" s="20" t="n"/>
      <c r="J106" s="20" t="n"/>
      <c r="K106" s="18" t="n"/>
      <c r="L106" s="47" t="n"/>
      <c r="M106" s="48" t="n"/>
      <c r="N106" s="22" t="n"/>
      <c r="O106" s="18" t="n"/>
      <c r="P106" s="20" t="n"/>
      <c r="Q106" s="20" t="n"/>
      <c r="R106" s="18" t="n"/>
      <c r="S106" s="47" t="n"/>
      <c r="T106" s="23">
        <f>IFERROR(IF(OR($B106="",$L106=""),"",MAX(0,$L106-$B106)),"")</f>
        <v/>
      </c>
      <c r="U106" s="24">
        <f>IFERROR(IF($A106="","",IF(AND(OR($D106="À instruire",$D106="En arbitrage"),$C106&lt;&gt;"",$C106&lt;TODAY()),"ÉCHÉANCE DÉPASSÉE",IF(AND(OR($D106="À instruire",$D106="En arbitrage"),$C106&lt;&gt;"",$C106&lt;=TODAY()+'Référentiels'!$B$2),"ÉCHÉANCE PROCHE",IF(AND($D106="Décidée",OR($I106="",$K106="",$L106="")),"DÉCISION INCOMPLÈTE",IF(AND($D106="Décidée",$R106="Non"),"APPLICATION À CONFIRMER",""))))),"À VÉRIFIER")</f>
        <v/>
      </c>
      <c r="V106" s="20" t="n"/>
    </row>
    <row r="107" ht="24" customHeight="1">
      <c r="A107" s="18" t="n"/>
      <c r="B107" s="47" t="n"/>
      <c r="C107" s="47" t="n"/>
      <c r="D107" s="18" t="n"/>
      <c r="E107" s="18" t="n"/>
      <c r="F107" s="20" t="n"/>
      <c r="G107" s="20" t="n"/>
      <c r="H107" s="20" t="n"/>
      <c r="I107" s="20" t="n"/>
      <c r="J107" s="20" t="n"/>
      <c r="K107" s="18" t="n"/>
      <c r="L107" s="47" t="n"/>
      <c r="M107" s="48" t="n"/>
      <c r="N107" s="22" t="n"/>
      <c r="O107" s="18" t="n"/>
      <c r="P107" s="20" t="n"/>
      <c r="Q107" s="20" t="n"/>
      <c r="R107" s="18" t="n"/>
      <c r="S107" s="47" t="n"/>
      <c r="T107" s="26">
        <f>IFERROR(IF(OR($B107="",$L107=""),"",MAX(0,$L107-$B107)),"")</f>
        <v/>
      </c>
      <c r="U107" s="27">
        <f>IFERROR(IF($A107="","",IF(AND(OR($D107="À instruire",$D107="En arbitrage"),$C107&lt;&gt;"",$C107&lt;TODAY()),"ÉCHÉANCE DÉPASSÉE",IF(AND(OR($D107="À instruire",$D107="En arbitrage"),$C107&lt;&gt;"",$C107&lt;=TODAY()+'Référentiels'!$B$2),"ÉCHÉANCE PROCHE",IF(AND($D107="Décidée",OR($I107="",$K107="",$L107="")),"DÉCISION INCOMPLÈTE",IF(AND($D107="Décidée",$R107="Non"),"APPLICATION À CONFIRMER",""))))),"À VÉRIFIER")</f>
        <v/>
      </c>
      <c r="V107" s="20" t="n"/>
    </row>
    <row r="108" ht="24" customHeight="1">
      <c r="A108" s="18" t="n"/>
      <c r="B108" s="47" t="n"/>
      <c r="C108" s="47" t="n"/>
      <c r="D108" s="18" t="n"/>
      <c r="E108" s="18" t="n"/>
      <c r="F108" s="20" t="n"/>
      <c r="G108" s="20" t="n"/>
      <c r="H108" s="20" t="n"/>
      <c r="I108" s="20" t="n"/>
      <c r="J108" s="20" t="n"/>
      <c r="K108" s="18" t="n"/>
      <c r="L108" s="47" t="n"/>
      <c r="M108" s="48" t="n"/>
      <c r="N108" s="22" t="n"/>
      <c r="O108" s="18" t="n"/>
      <c r="P108" s="20" t="n"/>
      <c r="Q108" s="20" t="n"/>
      <c r="R108" s="18" t="n"/>
      <c r="S108" s="47" t="n"/>
      <c r="T108" s="23">
        <f>IFERROR(IF(OR($B108="",$L108=""),"",MAX(0,$L108-$B108)),"")</f>
        <v/>
      </c>
      <c r="U108" s="24">
        <f>IFERROR(IF($A108="","",IF(AND(OR($D108="À instruire",$D108="En arbitrage"),$C108&lt;&gt;"",$C108&lt;TODAY()),"ÉCHÉANCE DÉPASSÉE",IF(AND(OR($D108="À instruire",$D108="En arbitrage"),$C108&lt;&gt;"",$C108&lt;=TODAY()+'Référentiels'!$B$2),"ÉCHÉANCE PROCHE",IF(AND($D108="Décidée",OR($I108="",$K108="",$L108="")),"DÉCISION INCOMPLÈTE",IF(AND($D108="Décidée",$R108="Non"),"APPLICATION À CONFIRMER",""))))),"À VÉRIFIER")</f>
        <v/>
      </c>
      <c r="V108" s="20" t="n"/>
    </row>
    <row r="109" ht="24" customHeight="1">
      <c r="A109" s="18" t="n"/>
      <c r="B109" s="47" t="n"/>
      <c r="C109" s="47" t="n"/>
      <c r="D109" s="18" t="n"/>
      <c r="E109" s="18" t="n"/>
      <c r="F109" s="20" t="n"/>
      <c r="G109" s="20" t="n"/>
      <c r="H109" s="20" t="n"/>
      <c r="I109" s="20" t="n"/>
      <c r="J109" s="20" t="n"/>
      <c r="K109" s="18" t="n"/>
      <c r="L109" s="47" t="n"/>
      <c r="M109" s="48" t="n"/>
      <c r="N109" s="22" t="n"/>
      <c r="O109" s="18" t="n"/>
      <c r="P109" s="20" t="n"/>
      <c r="Q109" s="20" t="n"/>
      <c r="R109" s="18" t="n"/>
      <c r="S109" s="47" t="n"/>
      <c r="T109" s="26">
        <f>IFERROR(IF(OR($B109="",$L109=""),"",MAX(0,$L109-$B109)),"")</f>
        <v/>
      </c>
      <c r="U109" s="27">
        <f>IFERROR(IF($A109="","",IF(AND(OR($D109="À instruire",$D109="En arbitrage"),$C109&lt;&gt;"",$C109&lt;TODAY()),"ÉCHÉANCE DÉPASSÉE",IF(AND(OR($D109="À instruire",$D109="En arbitrage"),$C109&lt;&gt;"",$C109&lt;=TODAY()+'Référentiels'!$B$2),"ÉCHÉANCE PROCHE",IF(AND($D109="Décidée",OR($I109="",$K109="",$L109="")),"DÉCISION INCOMPLÈTE",IF(AND($D109="Décidée",$R109="Non"),"APPLICATION À CONFIRMER",""))))),"À VÉRIFIER")</f>
        <v/>
      </c>
      <c r="V109" s="20" t="n"/>
    </row>
    <row r="110" ht="24" customHeight="1">
      <c r="A110" s="18" t="n"/>
      <c r="B110" s="47" t="n"/>
      <c r="C110" s="47" t="n"/>
      <c r="D110" s="18" t="n"/>
      <c r="E110" s="18" t="n"/>
      <c r="F110" s="20" t="n"/>
      <c r="G110" s="20" t="n"/>
      <c r="H110" s="20" t="n"/>
      <c r="I110" s="20" t="n"/>
      <c r="J110" s="20" t="n"/>
      <c r="K110" s="18" t="n"/>
      <c r="L110" s="47" t="n"/>
      <c r="M110" s="48" t="n"/>
      <c r="N110" s="22" t="n"/>
      <c r="O110" s="18" t="n"/>
      <c r="P110" s="20" t="n"/>
      <c r="Q110" s="20" t="n"/>
      <c r="R110" s="18" t="n"/>
      <c r="S110" s="47" t="n"/>
      <c r="T110" s="23">
        <f>IFERROR(IF(OR($B110="",$L110=""),"",MAX(0,$L110-$B110)),"")</f>
        <v/>
      </c>
      <c r="U110" s="24">
        <f>IFERROR(IF($A110="","",IF(AND(OR($D110="À instruire",$D110="En arbitrage"),$C110&lt;&gt;"",$C110&lt;TODAY()),"ÉCHÉANCE DÉPASSÉE",IF(AND(OR($D110="À instruire",$D110="En arbitrage"),$C110&lt;&gt;"",$C110&lt;=TODAY()+'Référentiels'!$B$2),"ÉCHÉANCE PROCHE",IF(AND($D110="Décidée",OR($I110="",$K110="",$L110="")),"DÉCISION INCOMPLÈTE",IF(AND($D110="Décidée",$R110="Non"),"APPLICATION À CONFIRMER",""))))),"À VÉRIFIER")</f>
        <v/>
      </c>
      <c r="V110" s="20" t="n"/>
    </row>
    <row r="111" ht="24" customHeight="1">
      <c r="A111" s="18" t="n"/>
      <c r="B111" s="47" t="n"/>
      <c r="C111" s="47" t="n"/>
      <c r="D111" s="18" t="n"/>
      <c r="E111" s="18" t="n"/>
      <c r="F111" s="20" t="n"/>
      <c r="G111" s="20" t="n"/>
      <c r="H111" s="20" t="n"/>
      <c r="I111" s="20" t="n"/>
      <c r="J111" s="20" t="n"/>
      <c r="K111" s="18" t="n"/>
      <c r="L111" s="47" t="n"/>
      <c r="M111" s="48" t="n"/>
      <c r="N111" s="22" t="n"/>
      <c r="O111" s="18" t="n"/>
      <c r="P111" s="20" t="n"/>
      <c r="Q111" s="20" t="n"/>
      <c r="R111" s="18" t="n"/>
      <c r="S111" s="47" t="n"/>
      <c r="T111" s="26">
        <f>IFERROR(IF(OR($B111="",$L111=""),"",MAX(0,$L111-$B111)),"")</f>
        <v/>
      </c>
      <c r="U111" s="27">
        <f>IFERROR(IF($A111="","",IF(AND(OR($D111="À instruire",$D111="En arbitrage"),$C111&lt;&gt;"",$C111&lt;TODAY()),"ÉCHÉANCE DÉPASSÉE",IF(AND(OR($D111="À instruire",$D111="En arbitrage"),$C111&lt;&gt;"",$C111&lt;=TODAY()+'Référentiels'!$B$2),"ÉCHÉANCE PROCHE",IF(AND($D111="Décidée",OR($I111="",$K111="",$L111="")),"DÉCISION INCOMPLÈTE",IF(AND($D111="Décidée",$R111="Non"),"APPLICATION À CONFIRMER",""))))),"À VÉRIFIER")</f>
        <v/>
      </c>
      <c r="V111" s="20" t="n"/>
    </row>
  </sheetData>
  <autoFilter ref="A1:V111"/>
  <conditionalFormatting sqref="A2:A111">
    <cfRule type="expression" priority="1" dxfId="0" stopIfTrue="1">
      <formula>AND($A2&lt;&gt;"",COUNTIF($A$2:$A$111,$A2)&gt;1)</formula>
    </cfRule>
  </conditionalFormatting>
  <conditionalFormatting sqref="A2:V111">
    <cfRule type="expression" priority="2" dxfId="0" stopIfTrue="1">
      <formula>$U2="ÉCHÉANCE DÉPASSÉE"</formula>
    </cfRule>
    <cfRule type="expression" priority="3" dxfId="1" stopIfTrue="1">
      <formula>OR($U2="ÉCHÉANCE PROCHE",$U2="DÉCISION INCOMPLÈTE",$U2="APPLICATION À CONFIRMER",$U2="À VÉRIFIER")</formula>
    </cfRule>
    <cfRule type="expression" priority="4" dxfId="2" stopIfTrue="1">
      <formula>AND($D2="Décidée",$R2="Oui")</formula>
    </cfRule>
    <cfRule type="expression" priority="5" dxfId="3" stopIfTrue="1">
      <formula>$D2="Abandonnée"</formula>
    </cfRule>
  </conditionalFormatting>
  <dataValidations count="12">
    <dataValidation sqref="D2:D111" showErrorMessage="1" showInputMessage="1" allowBlank="1" errorTitle="Statut non admis" error="Choisir un statut dans la liste proposée." promptTitle="Statut" prompt="Sélectionner l’état actuel de l’arbitrage." type="list">
      <formula1>=INDIRECT("'Référentiels'!$A$6:$A$9")</formula1>
    </dataValidation>
    <dataValidation sqref="E2:E111" showErrorMessage="1" showInputMessage="1" allowBlank="1" errorTitle="Lot non admis" error="Choisir un lot dans la liste proposée." promptTitle="Lot" prompt="Sélectionner le lot concerné." type="list">
      <formula1>=INDIRECT("'Référentiels'!$D$6:$D$15")</formula1>
    </dataValidation>
    <dataValidation sqref="K2:K111 Q2:Q111" showErrorMessage="1" showInputMessage="1" allowBlank="1" errorTitle="Fonction ou équipe non admise" error="Choisir une fonction ou une équipe dans la liste proposée." promptTitle="Fonction ou équipe" prompt="Ne saisir aucune donnée personnelle." type="list">
      <formula1>=INDIRECT("'Référentiels'!$E$6:$E$20")</formula1>
    </dataValidation>
    <dataValidation sqref="O2:O111" showErrorMessage="1" showInputMessage="1" allowBlank="1" errorTitle="Niveau non admis" error="Choisir un niveau d’impact dans la liste proposée." promptTitle="Niveau d’impact" prompt="Sélectionner Aucun, Faible, Moyen ou Fort." type="list">
      <formula1>=INDIRECT("'Référentiels'!$B$6:$B$9")</formula1>
    </dataValidation>
    <dataValidation sqref="R2:R111" showErrorMessage="1" showInputMessage="1" allowBlank="1" errorTitle="Confirmation non admise" error="Choisir Oui, Non ou Sans objet." promptTitle="Application" prompt="Indiquer si l’application est confirmée." type="list">
      <formula1>=INDIRECT("'Référentiels'!$C$6:$C$8")</formula1>
    </dataValidation>
    <dataValidation sqref="A2:A111" showErrorMessage="1" showInputMessage="1" allowBlank="1" errorTitle="Identifiant non admis" error="Utiliser un identifiant commençant par DEC- et unique dans le registre." promptTitle="ID décision" prompt="Format attendu : DEC-001. Chaque identifiant doit être unique." type="custom">
      <formula1>=OR(A2="",AND(LEFT(A2,4)="DEC-",COUNTIF($A$2:$A$111,A2)=1))</formula1>
    </dataValidation>
    <dataValidation sqref="B2:B111" showErrorMessage="1" showInputMessage="1" allowBlank="1" errorTitle="Date non admise" error="Saisir une date Excel valide comprise entre le 01/01/2020 et le 31/12/2100." promptTitle="Date de demande" prompt="Saisir une date au format jj/mm/aaaa." type="custom">
      <formula1>=OR(B2="",AND(ISNUMBER(B2),B2&gt;=DATE(2020,1,1),B2&lt;=DATE(2100,12,31)))</formula1>
    </dataValidation>
    <dataValidation sqref="C2:C111" showErrorMessage="1" showInputMessage="1" allowBlank="1" errorTitle="Date cible non admise" error="La date cible doit être postérieure ou égale à la date de demande." promptTitle="Date cible" prompt="Saisir une date postérieure ou égale à la date de demande." type="custom">
      <formula1>=OR(C2="",AND(ISNUMBER(C2),ISNUMBER(B2),C2&gt;=B2))</formula1>
    </dataValidation>
    <dataValidation sqref="L2:L111" showErrorMessage="1" showInputMessage="1" allowBlank="1" errorTitle="Date de décision non admise" error="La date de décision doit être postérieure ou égale à la date de demande." promptTitle="Date de décision" prompt="Saisir une date postérieure ou égale à la date de demande." type="custom">
      <formula1>=OR(L2="",AND(ISNUMBER(L2),ISNUMBER(B2),L2&gt;=B2))</formula1>
    </dataValidation>
    <dataValidation sqref="S2:S111" showErrorMessage="1" showInputMessage="1" allowBlank="1" errorTitle="Date d’application non admise" error="La date d’application doit être postérieure ou égale à la date de décision." promptTitle="Date d’application" prompt="Saisir une date postérieure ou égale à la date de décision." type="custom">
      <formula1>=OR(S2="",AND(ISNUMBER(S2),ISNUMBER(L2),S2&gt;=L2))</formula1>
    </dataValidation>
    <dataValidation sqref="M2:M111" showErrorMessage="1" showInputMessage="1" allowBlank="1" errorTitle="Montant non admis" error="Saisir un montant compris entre -10 000 000,00 € et 10 000 000,00 €." promptTitle="Impact coût estimé HT" prompt="Une économie est négative ; un surcoût est positif ; 0 signifie aucun impact." type="decimal" operator="between">
      <formula1>-10000000</formula1>
      <formula2>10000000</formula2>
    </dataValidation>
    <dataValidation sqref="N2:N111" showErrorMessage="1" showInputMessage="1" allowBlank="1" errorTitle="Impact délai non admis" error="Saisir un nombre entier compris entre -365 et 365." promptTitle="Impact délai" prompt="Un gain est négatif ; un allongement est positif ; 0 signifie aucun impact." type="whole" operator="between">
      <formula1>-365</formula1>
      <formula2>365</formula2>
    </dataValidation>
  </dataValidations>
  <pageMargins left="0.2" right="0.2" top="0.35" bottom="0.35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/>
  </sheetPr>
  <dimension ref="A1:G20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25" customWidth="1" min="3" max="3"/>
    <col width="22" customWidth="1" min="4" max="4"/>
    <col width="29" customWidth="1" min="5" max="5"/>
    <col width="3" customWidth="1" min="6" max="6"/>
    <col width="55" customWidth="1" min="7" max="7"/>
  </cols>
  <sheetData>
    <row r="1" ht="28" customHeight="1">
      <c r="A1" s="1" t="inlineStr">
        <is>
          <t>Référentiels et paramètres modifiables</t>
        </is>
      </c>
      <c r="B1" s="39" t="n"/>
      <c r="C1" s="39" t="n"/>
      <c r="D1" s="39" t="n"/>
      <c r="E1" s="39" t="n"/>
      <c r="F1" s="39" t="n"/>
      <c r="G1" s="40" t="n"/>
    </row>
    <row r="2">
      <c r="A2" s="28" t="inlineStr">
        <is>
          <t>Délai d’alerte avant échéance</t>
        </is>
      </c>
      <c r="B2" s="29" t="n">
        <v>7</v>
      </c>
      <c r="C2" s="30" t="inlineStr">
        <is>
          <t>Nombre de jours calendaires avant la date cible ; valeur indicative à adapter.</t>
        </is>
      </c>
      <c r="G2" s="16" t="inlineStr">
        <is>
          <t>Les cellules jaunes sont modifiables. Remplacer les libellés existants sans introduire de données personnelles.</t>
        </is>
      </c>
    </row>
    <row r="3">
      <c r="A3" s="28" t="inlineStr">
        <is>
          <t>Délai cible d’arbitrage</t>
        </is>
      </c>
      <c r="B3" s="29" t="n">
        <v>14</v>
      </c>
      <c r="C3" s="30" t="inlineStr">
        <is>
          <t>Objectif interne exprimé en jours calendaires ; ne constitue pas un engagement contractuel.</t>
        </is>
      </c>
      <c r="G3" s="16" t="inlineStr">
        <is>
          <t>Les menus du registre utilisent ces listes. Les fonctions et équipes sont génériques et manifestement fictives.</t>
        </is>
      </c>
    </row>
    <row r="4"/>
    <row r="5">
      <c r="A5" s="5" t="inlineStr">
        <is>
          <t>Statuts</t>
        </is>
      </c>
      <c r="B5" s="5" t="inlineStr">
        <is>
          <t>Niveaux d’impact</t>
        </is>
      </c>
      <c r="C5" s="5" t="inlineStr">
        <is>
          <t>Confirmation</t>
        </is>
      </c>
      <c r="D5" s="5" t="inlineStr">
        <is>
          <t>Lots</t>
        </is>
      </c>
      <c r="E5" s="5" t="inlineStr">
        <is>
          <t>Fonctions / équipes</t>
        </is>
      </c>
    </row>
    <row r="6" ht="22" customHeight="1">
      <c r="A6" s="20" t="inlineStr">
        <is>
          <t>À instruire</t>
        </is>
      </c>
      <c r="B6" s="20" t="inlineStr">
        <is>
          <t>Aucun</t>
        </is>
      </c>
      <c r="C6" s="20" t="inlineStr">
        <is>
          <t>Oui</t>
        </is>
      </c>
      <c r="D6" s="20" t="inlineStr">
        <is>
          <t>Gros œuvre</t>
        </is>
      </c>
      <c r="E6" s="20" t="inlineStr">
        <is>
          <t>Direction de projet</t>
        </is>
      </c>
    </row>
    <row r="7" ht="22" customHeight="1">
      <c r="A7" s="20" t="inlineStr">
        <is>
          <t>En arbitrage</t>
        </is>
      </c>
      <c r="B7" s="20" t="inlineStr">
        <is>
          <t>Faible</t>
        </is>
      </c>
      <c r="C7" s="20" t="inlineStr">
        <is>
          <t>Non</t>
        </is>
      </c>
      <c r="D7" s="20" t="inlineStr">
        <is>
          <t>Façade</t>
        </is>
      </c>
      <c r="E7" s="20" t="inlineStr">
        <is>
          <t>Responsable de projet</t>
        </is>
      </c>
    </row>
    <row r="8" ht="22" customHeight="1">
      <c r="A8" s="20" t="inlineStr">
        <is>
          <t>Décidée</t>
        </is>
      </c>
      <c r="B8" s="20" t="inlineStr">
        <is>
          <t>Moyen</t>
        </is>
      </c>
      <c r="C8" s="20" t="inlineStr">
        <is>
          <t>Sans objet</t>
        </is>
      </c>
      <c r="D8" s="20" t="inlineStr">
        <is>
          <t>Étanchéité</t>
        </is>
      </c>
      <c r="E8" s="20" t="inlineStr">
        <is>
          <t>Conducteur de travaux</t>
        </is>
      </c>
    </row>
    <row r="9" ht="22" customHeight="1">
      <c r="A9" s="20" t="inlineStr">
        <is>
          <t>Abandonnée</t>
        </is>
      </c>
      <c r="B9" s="20" t="inlineStr">
        <is>
          <t>Fort</t>
        </is>
      </c>
      <c r="C9" s="20" t="n"/>
      <c r="D9" s="20" t="inlineStr">
        <is>
          <t>Cloisons</t>
        </is>
      </c>
      <c r="E9" s="20" t="inlineStr">
        <is>
          <t>Responsable études</t>
        </is>
      </c>
    </row>
    <row r="10" ht="22" customHeight="1">
      <c r="A10" s="20" t="n"/>
      <c r="B10" s="20" t="n"/>
      <c r="C10" s="20" t="n"/>
      <c r="D10" s="20" t="inlineStr">
        <is>
          <t>Menuiserie</t>
        </is>
      </c>
      <c r="E10" s="20" t="inlineStr">
        <is>
          <t>Chef de lot</t>
        </is>
      </c>
    </row>
    <row r="11" ht="22" customHeight="1">
      <c r="A11" s="20" t="n"/>
      <c r="B11" s="20" t="n"/>
      <c r="C11" s="20" t="n"/>
      <c r="D11" s="20" t="inlineStr">
        <is>
          <t>Électricité</t>
        </is>
      </c>
      <c r="E11" s="20" t="inlineStr">
        <is>
          <t>Équipe gros œuvre</t>
        </is>
      </c>
    </row>
    <row r="12" ht="22" customHeight="1">
      <c r="A12" s="20" t="n"/>
      <c r="B12" s="20" t="n"/>
      <c r="C12" s="20" t="n"/>
      <c r="D12" s="20" t="inlineStr">
        <is>
          <t>Plomberie</t>
        </is>
      </c>
      <c r="E12" s="20" t="inlineStr">
        <is>
          <t>Équipe façade</t>
        </is>
      </c>
    </row>
    <row r="13" ht="22" customHeight="1">
      <c r="A13" s="20" t="n"/>
      <c r="B13" s="20" t="n"/>
      <c r="C13" s="20" t="n"/>
      <c r="D13" s="20" t="inlineStr">
        <is>
          <t>Sols</t>
        </is>
      </c>
      <c r="E13" s="20" t="inlineStr">
        <is>
          <t>Équipe second œuvre</t>
        </is>
      </c>
    </row>
    <row r="14" ht="22" customHeight="1">
      <c r="A14" s="20" t="n"/>
      <c r="B14" s="20" t="n"/>
      <c r="C14" s="20" t="n"/>
      <c r="D14" s="20" t="inlineStr">
        <is>
          <t>Peinture</t>
        </is>
      </c>
      <c r="E14" s="20" t="inlineStr">
        <is>
          <t>Équipe électricité</t>
        </is>
      </c>
    </row>
    <row r="15" ht="22" customHeight="1">
      <c r="A15" s="20" t="n"/>
      <c r="B15" s="20" t="n"/>
      <c r="C15" s="20" t="n"/>
      <c r="D15" s="20" t="inlineStr">
        <is>
          <t>Signalétique</t>
        </is>
      </c>
      <c r="E15" s="20" t="inlineStr">
        <is>
          <t>Équipe plomberie</t>
        </is>
      </c>
    </row>
    <row r="16" ht="22" customHeight="1">
      <c r="A16" s="20" t="n"/>
      <c r="B16" s="20" t="n"/>
      <c r="C16" s="20" t="n"/>
      <c r="D16" s="20" t="n"/>
      <c r="E16" s="20" t="inlineStr">
        <is>
          <t>Équipe menuiserie</t>
        </is>
      </c>
    </row>
    <row r="17" ht="22" customHeight="1">
      <c r="A17" s="20" t="n"/>
      <c r="B17" s="20" t="n"/>
      <c r="C17" s="20" t="n"/>
      <c r="D17" s="20" t="n"/>
      <c r="E17" s="20" t="inlineStr">
        <is>
          <t>Équipe étanchéité</t>
        </is>
      </c>
    </row>
    <row r="18" ht="22" customHeight="1">
      <c r="A18" s="20" t="n"/>
      <c r="B18" s="20" t="n"/>
      <c r="C18" s="20" t="n"/>
      <c r="D18" s="20" t="n"/>
      <c r="E18" s="20" t="inlineStr">
        <is>
          <t>Équipe finitions</t>
        </is>
      </c>
    </row>
    <row r="19" ht="22" customHeight="1">
      <c r="A19" s="20" t="n"/>
      <c r="B19" s="20" t="n"/>
      <c r="C19" s="20" t="n"/>
      <c r="D19" s="20" t="n"/>
      <c r="E19" s="20" t="inlineStr">
        <is>
          <t>Équipe signalétique</t>
        </is>
      </c>
    </row>
    <row r="20" ht="22" customHeight="1">
      <c r="A20" s="20" t="n"/>
      <c r="B20" s="20" t="n"/>
      <c r="C20" s="20" t="n"/>
      <c r="D20" s="20" t="n"/>
      <c r="E20" s="20" t="inlineStr">
        <is>
          <t>Sans objet</t>
        </is>
      </c>
    </row>
  </sheetData>
  <autoFilter ref="A5:E20"/>
  <mergeCells count="1">
    <mergeCell ref="A1:G1"/>
  </mergeCells>
  <dataValidations count="1">
    <dataValidation sqref="B2:B3" showErrorMessage="1" showInputMessage="1" allowBlank="0" errorTitle="Valeur non admise" error="Saisir un nombre entier compris entre 0 et 365." promptTitle="Paramètre modifiable" prompt="Saisir un nombre entier de jours entre 0 et 365." type="whole" operator="between">
      <formula1>0</formula1>
      <formula2>365</formula2>
    </dataValidation>
  </dataValidations>
  <pageMargins left="0.25" right="0.25" top="0.4" bottom="0.4" header="0.5" footer="0.5"/>
  <pageSetup orientation="landscape" fitToWidth="1"/>
</worksheet>
</file>

<file path=xl/worksheets/sheet4.xml><?xml version="1.0" encoding="utf-8"?>
<worksheet xmlns="http://schemas.openxmlformats.org/spreadsheetml/2006/main">
  <sheetPr>
    <tabColor rgb="007A8490"/>
    <outlinePr summaryBelow="1" summaryRight="1"/>
    <pageSetUpPr/>
  </sheetPr>
  <dimension ref="A1:F36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30" customHeight="1">
      <c r="A1" s="1" t="inlineStr">
        <is>
          <t>Mode d’emploi du registre des décisions</t>
        </is>
      </c>
      <c r="B1" s="39" t="n"/>
      <c r="C1" s="39" t="n"/>
      <c r="D1" s="39" t="n"/>
      <c r="E1" s="39" t="n"/>
      <c r="F1" s="40" t="n"/>
    </row>
    <row r="2"/>
    <row r="3" ht="34" customHeight="1">
      <c r="A3" s="31" t="inlineStr">
        <is>
          <t>Objet</t>
        </is>
      </c>
      <c r="B3" s="8" t="inlineStr">
        <is>
          <t>Consigner les arbitrages d’un chantier fictif afin d’identifier les décisions ouvertes, les retards, la fonction ayant décidé, l’option retenue et les impacts enregistrés.</t>
        </is>
      </c>
    </row>
    <row r="4" ht="34" customHeight="1">
      <c r="A4" s="32" t="inlineStr">
        <is>
          <t>Utilisateur principal</t>
        </is>
      </c>
      <c r="B4" s="6" t="inlineStr">
        <is>
          <t>Conducteur de travaux ou responsable de projet. Les chefs de lot peuvent transmettre les informations, mais la tenue du registre reste centralisée.</t>
        </is>
      </c>
    </row>
    <row r="5" ht="34" customHeight="1">
      <c r="A5" s="31" t="inlineStr">
        <is>
          <t>Périmètre</t>
        </is>
      </c>
      <c r="B5" s="8" t="inlineStr">
        <is>
          <t>Le classeur ne remplace ni compte rendu de réunion, ni planning détaillé, ni suivi d’actions, ni document contractuel ou officiel. Il ne fournit aucun avis juridique, fiscal ou de dimensionnement technique.</t>
        </is>
      </c>
    </row>
    <row r="6"/>
    <row r="7" ht="34" customHeight="1">
      <c r="A7" s="33" t="inlineStr">
        <is>
          <t>Règles de saisie</t>
        </is>
      </c>
      <c r="B7" s="33" t="inlineStr"/>
    </row>
    <row r="8" ht="34" customHeight="1">
      <c r="A8" s="32" t="inlineStr">
        <is>
          <t>Une ligne par décision</t>
        </is>
      </c>
      <c r="B8" s="6" t="inlineStr">
        <is>
          <t>Créer un identifiant unique au format DEC-001 et conserver la ligne après arbitrage afin d’éviter de rouvrir une décision déjà tracée.</t>
        </is>
      </c>
    </row>
    <row r="9" ht="34" customHeight="1">
      <c r="A9" s="31" t="inlineStr">
        <is>
          <t>Cellules jaunes</t>
        </is>
      </c>
      <c r="B9" s="8" t="inlineStr">
        <is>
          <t>Renseigner uniquement les cellules jaunes. Les colonnes Délai d’arbitrage et Alerte sont calculées et ne doivent pas être écrasées.</t>
        </is>
      </c>
    </row>
    <row r="10" ht="34" customHeight="1">
      <c r="A10" s="32" t="inlineStr">
        <is>
          <t>Dates</t>
        </is>
      </c>
      <c r="B10" s="6" t="inlineStr">
        <is>
          <t>Utiliser le format jj/mm/aaaa. La date cible et la date de décision ne peuvent pas précéder la date de demande. La date d’application ne peut pas précéder la date de décision.</t>
        </is>
      </c>
    </row>
    <row r="11" ht="34" customHeight="1">
      <c r="A11" s="31" t="inlineStr">
        <is>
          <t>Données personnelles</t>
        </is>
      </c>
      <c r="B11" s="8" t="inlineStr">
        <is>
          <t>Indiquer uniquement une fonction ou une équipe générique. Ne saisir aucun nom de personne, aucune coordonnée et aucun lien externe.</t>
        </is>
      </c>
    </row>
    <row r="12" ht="34" customHeight="1">
      <c r="A12" s="32" t="inlineStr">
        <is>
          <t>Valeurs vides et zéro</t>
        </is>
      </c>
      <c r="B12" s="6" t="inlineStr">
        <is>
          <t>Une cellule vide signifie « information non encore renseignée ». La valeur 0 signifie qu’un impact explicitement nul a été constaté.</t>
        </is>
      </c>
    </row>
    <row r="13" ht="34" customHeight="1">
      <c r="A13" s="31" t="inlineStr">
        <is>
          <t>Impacts</t>
        </is>
      </c>
      <c r="B13" s="8" t="inlineStr">
        <is>
          <t>Un coût négatif représente une économie et un coût positif un surcoût. Un délai négatif représente un gain et un délai positif un allongement.</t>
        </is>
      </c>
    </row>
    <row r="14"/>
    <row r="15" ht="34" customHeight="1">
      <c r="A15" s="33" t="inlineStr">
        <is>
          <t>Signification des statuts</t>
        </is>
      </c>
      <c r="B15" s="33" t="inlineStr"/>
    </row>
    <row r="16" ht="34" customHeight="1">
      <c r="A16" s="32" t="inlineStr">
        <is>
          <t>À instruire</t>
        </is>
      </c>
      <c r="B16" s="6" t="inlineStr">
        <is>
          <t>La demande est enregistrée mais les éléments nécessaires à l’arbitrage restent à réunir.</t>
        </is>
      </c>
    </row>
    <row r="17" ht="34" customHeight="1">
      <c r="A17" s="31" t="inlineStr">
        <is>
          <t>En arbitrage</t>
        </is>
      </c>
      <c r="B17" s="8" t="inlineStr">
        <is>
          <t>Les options sont examinées et aucune décision définitive n’est encore consignée.</t>
        </is>
      </c>
    </row>
    <row r="18" ht="34" customHeight="1">
      <c r="A18" s="32" t="inlineStr">
        <is>
          <t>Décidée</t>
        </is>
      </c>
      <c r="B18" s="6" t="inlineStr">
        <is>
          <t>L’option retenue, la fonction décideur et la date de décision doivent être renseignées.</t>
        </is>
      </c>
    </row>
    <row r="19" ht="34" customHeight="1">
      <c r="A19" s="31" t="inlineStr">
        <is>
          <t>Abandonnée</t>
        </is>
      </c>
      <c r="B19" s="8" t="inlineStr">
        <is>
          <t>La demande n’est plus instruite. Le motif de l’abandon peut être précisé dans le registre.</t>
        </is>
      </c>
    </row>
    <row r="20"/>
    <row r="21" ht="34" customHeight="1">
      <c r="A21" s="33" t="inlineStr">
        <is>
          <t>Légende des couleurs</t>
        </is>
      </c>
      <c r="B21" s="33" t="inlineStr"/>
    </row>
    <row r="22" ht="34" customHeight="1">
      <c r="A22" s="34" t="inlineStr">
        <is>
          <t>Jaune</t>
        </is>
      </c>
      <c r="B22" s="6" t="inlineStr">
        <is>
          <t>Cellule modifiable.</t>
        </is>
      </c>
    </row>
    <row r="23" ht="34" customHeight="1">
      <c r="A23" s="33" t="inlineStr">
        <is>
          <t>Rouge</t>
        </is>
      </c>
      <c r="B23" s="8" t="inlineStr">
        <is>
          <t>Échéance dépassée ou identifiant dupliqué.</t>
        </is>
      </c>
    </row>
    <row r="24" ht="34" customHeight="1">
      <c r="A24" s="35" t="inlineStr">
        <is>
          <t>Orange</t>
        </is>
      </c>
      <c r="B24" s="6" t="inlineStr">
        <is>
          <t>Échéance proche, décision incomplète, application à confirmer ou donnée à vérifier.</t>
        </is>
      </c>
    </row>
    <row r="25" ht="34" customHeight="1">
      <c r="A25" s="36" t="inlineStr">
        <is>
          <t>Vert</t>
        </is>
      </c>
      <c r="B25" s="8" t="inlineStr">
        <is>
          <t>Décision prise avec application confirmée.</t>
        </is>
      </c>
    </row>
    <row r="26" ht="34" customHeight="1">
      <c r="A26" s="37" t="inlineStr">
        <is>
          <t>Gris</t>
        </is>
      </c>
      <c r="B26" s="6" t="inlineStr">
        <is>
          <t>Décision abandonnée.</t>
        </is>
      </c>
    </row>
    <row r="27"/>
    <row r="28" ht="34" customHeight="1">
      <c r="A28" s="33" t="inlineStr">
        <is>
          <t>Contrôles de recette</t>
        </is>
      </c>
      <c r="B28" s="33" t="inlineStr"/>
    </row>
    <row r="29" ht="34" customHeight="1">
      <c r="A29" s="31" t="inlineStr">
        <is>
          <t>Filtres et capacité</t>
        </is>
      </c>
      <c r="B29" s="8" t="inlineStr">
        <is>
          <t>Vérifier le filtre du tableau tblDecisions et la présence de 110 lignes préparées : 10 exemples fictifs puis 100 lignes disponibles.</t>
        </is>
      </c>
    </row>
    <row r="30" ht="34" customHeight="1">
      <c r="A30" s="32" t="inlineStr">
        <is>
          <t>Identifiants</t>
        </is>
      </c>
      <c r="B30" s="6" t="inlineStr">
        <is>
          <t>Essayer de saisir deux fois le même identifiant : la validation doit refuser le doublon et la mise en forme doit le signaler.</t>
        </is>
      </c>
    </row>
    <row r="31" ht="34" customHeight="1">
      <c r="A31" s="31" t="inlineStr">
        <is>
          <t>Listes et dates</t>
        </is>
      </c>
      <c r="B31" s="8" t="inlineStr">
        <is>
          <t>Vérifier les menus déroulants ainsi que les contrôles de cohérence entre les dates.</t>
        </is>
      </c>
    </row>
    <row r="32" ht="34" customHeight="1">
      <c r="A32" s="32" t="inlineStr">
        <is>
          <t>Contrôle au 07/09/2026</t>
        </is>
      </c>
      <c r="B32" s="6" t="inlineStr">
        <is>
          <t>Avec une date système au 07/09/2026 et les exemples inchangés, la synthèse doit afficher 10 décisions enregistrées, 3 arbitrages ouverts et 2 échéances dépassées.</t>
        </is>
      </c>
    </row>
    <row r="33" ht="34" customHeight="1">
      <c r="A33" s="31" t="inlineStr">
        <is>
          <t>Actualisation</t>
        </is>
      </c>
      <c r="B33" s="8" t="inlineStr">
        <is>
          <t>Modifier un exemple, ouvrir la feuille Synthèse et vérifier le recalcul des compteurs, impacts, moyenne et taux.</t>
        </is>
      </c>
    </row>
    <row r="34" ht="34" customHeight="1">
      <c r="A34" s="32" t="inlineStr">
        <is>
          <t>Formats et sécurité</t>
        </is>
      </c>
      <c r="B34" s="6" t="inlineStr">
        <is>
          <t>Vérifier les dates françaises, les montants en euros, les pourcentages, l’absence de macro et l’absence de lien externe.</t>
        </is>
      </c>
    </row>
    <row r="35"/>
    <row r="36" ht="34" customHeight="1">
      <c r="A36" s="38" t="inlineStr">
        <is>
          <t>Mention</t>
        </is>
      </c>
      <c r="B36" s="38" t="inlineStr">
        <is>
          <t>Outil interne de pilotage – non contractuel</t>
        </is>
      </c>
    </row>
  </sheetData>
  <mergeCells count="1">
    <mergeCell ref="A1:F1"/>
  </mergeCells>
  <pageMargins left="0.35" right="0.35" top="0.45" bottom="0.45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Équipe projet fictive</dc:creator>
  <dc:title xmlns:dc="http://purl.org/dc/elements/1.1/">Registre de décisions de chantier fictif</dc:title>
  <dc:description xmlns:dc="http://purl.org/dc/elements/1.1/">Registre non contractuel pour une opération manifestement fictive.</dc:description>
  <dc:subject xmlns:dc="http://purl.org/dc/elements/1.1/">Outil interne de pilotage des arbitrages</dc:subject>
  <dcterms:created xmlns:dcterms="http://purl.org/dc/terms/" xmlns:xsi="http://www.w3.org/2001/XMLSchema-instance" xsi:type="dcterms:W3CDTF">2026-09-07T04:07:40Z</dcterms:created>
  <dcterms:modified xmlns:dcterms="http://purl.org/dc/terms/" xmlns:xsi="http://www.w3.org/2001/XMLSchema-instance" xsi:type="dcterms:W3CDTF">2026-09-07T04:07:40Z</dcterms:modified>
</cp:coreProperties>
</file>