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ynthèse" sheetId="1" state="visible" r:id="rId1"/>
    <sheet xmlns:r="http://schemas.openxmlformats.org/officeDocument/2006/relationships" name="Registre" sheetId="2" state="visible" r:id="rId2"/>
    <sheet xmlns:r="http://schemas.openxmlformats.org/officeDocument/2006/relationships" name="Paramètres" sheetId="3" state="visible" r:id="rId3"/>
    <sheet xmlns:r="http://schemas.openxmlformats.org/officeDocument/2006/relationships" name="Instructions" sheetId="4" state="visible" r:id="rId4"/>
  </sheets>
  <definedNames>
    <definedName name="_xlnm._FilterDatabase" localSheetId="1" hidden="1">'Registre'!$A$3:$W$103</definedName>
    <definedName name="_xlnm._FilterDatabase" localSheetId="2" hidden="1">'Paramètres'!$A$3:$C$12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4">
    <numFmt numFmtId="164" formatCode="dd/mm/yyyy"/>
    <numFmt numFmtId="165" formatCode="# ##0,00 [$€-fr-FR]"/>
    <numFmt numFmtId="166" formatCode="0,0%"/>
    <numFmt numFmtId="167" formatCode="# ##0,00"/>
  </numFmts>
  <fonts count="6">
    <font>
      <name val="Calibri"/>
      <family val="2"/>
      <color theme="1"/>
      <sz val="11"/>
      <scheme val="minor"/>
    </font>
    <font>
      <name val="Aptos Display"/>
      <b val="1"/>
      <color rgb="00FFFFFF"/>
      <sz val="18"/>
    </font>
    <font>
      <name val="Aptos"/>
      <color rgb="00263442"/>
      <sz val="9"/>
    </font>
    <font>
      <name val="Aptos"/>
      <b val="1"/>
      <color rgb="00FFFFFF"/>
      <sz val="10"/>
    </font>
    <font>
      <name val="Aptos"/>
      <color rgb="00263442"/>
      <sz val="10"/>
    </font>
    <font>
      <name val="Aptos"/>
      <b val="1"/>
      <color rgb="00263442"/>
      <sz val="10"/>
    </font>
  </fonts>
  <fills count="8">
    <fill>
      <patternFill/>
    </fill>
    <fill>
      <patternFill patternType="gray125"/>
    </fill>
    <fill>
      <patternFill patternType="solid">
        <fgColor rgb="00132238"/>
      </patternFill>
    </fill>
    <fill>
      <patternFill patternType="solid">
        <fgColor rgb="00E8EEF5"/>
      </patternFill>
    </fill>
    <fill>
      <patternFill patternType="solid">
        <fgColor rgb="00A84F2A"/>
      </patternFill>
    </fill>
    <fill>
      <patternFill patternType="solid">
        <fgColor rgb="00FFF0AE"/>
      </patternFill>
    </fill>
    <fill>
      <patternFill patternType="solid">
        <fgColor rgb="00F5F1E7"/>
      </patternFill>
    </fill>
    <fill>
      <patternFill patternType="solid">
        <fgColor rgb="00FFFFFF"/>
      </patternFill>
    </fill>
  </fills>
  <borders count="2">
    <border>
      <left/>
      <right/>
      <top/>
      <bottom/>
      <diagonal/>
    </border>
    <border>
      <left style="thin">
        <color rgb="00C9CED2"/>
      </left>
      <right style="thin">
        <color rgb="00C9CED2"/>
      </right>
      <top style="thin">
        <color rgb="00C9CED2"/>
      </top>
      <bottom style="thin">
        <color rgb="00C9CED2"/>
      </bottom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5" fillId="3" borderId="1" applyAlignment="1" pivotButton="0" quotePrefix="0" xfId="0">
      <alignment horizontal="left" vertical="center"/>
    </xf>
    <xf numFmtId="164" fontId="5" fillId="3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left" vertical="center"/>
    </xf>
    <xf numFmtId="164" fontId="4" fillId="6" borderId="1" applyAlignment="1" pivotButton="0" quotePrefix="0" xfId="0">
      <alignment horizontal="left" vertical="center"/>
    </xf>
    <xf numFmtId="0" fontId="4" fillId="6" borderId="1" applyAlignment="1" pivotButton="0" quotePrefix="0" xfId="0">
      <alignment horizontal="left" vertical="top" wrapText="1"/>
    </xf>
    <xf numFmtId="0" fontId="4" fillId="6" borderId="1" applyAlignment="1" pivotButton="0" quotePrefix="0" xfId="0">
      <alignment horizontal="right" vertical="center"/>
    </xf>
    <xf numFmtId="1" fontId="4" fillId="6" borderId="1" applyAlignment="1" pivotButton="0" quotePrefix="0" xfId="0">
      <alignment horizontal="right" vertical="center"/>
    </xf>
    <xf numFmtId="0" fontId="4" fillId="7" borderId="1" applyAlignment="1" pivotButton="0" quotePrefix="0" xfId="0">
      <alignment horizontal="left" vertical="top" wrapText="1"/>
    </xf>
    <xf numFmtId="0" fontId="4" fillId="7" borderId="1" applyAlignment="1" pivotButton="0" quotePrefix="0" xfId="0">
      <alignment horizontal="right" vertical="center"/>
    </xf>
    <xf numFmtId="0" fontId="4" fillId="7" borderId="1" applyAlignment="1" pivotButton="0" quotePrefix="0" xfId="0">
      <alignment horizontal="left" vertical="center"/>
    </xf>
    <xf numFmtId="1" fontId="4" fillId="7" borderId="1" applyAlignment="1" pivotButton="0" quotePrefix="0" xfId="0">
      <alignment horizontal="right" vertical="center"/>
    </xf>
    <xf numFmtId="165" fontId="4" fillId="6" borderId="1" applyAlignment="1" pivotButton="0" quotePrefix="0" xfId="0">
      <alignment horizontal="right" vertical="center"/>
    </xf>
    <xf numFmtId="165" fontId="4" fillId="7" borderId="1" applyAlignment="1" pivotButton="0" quotePrefix="0" xfId="0">
      <alignment horizontal="right" vertical="center"/>
    </xf>
    <xf numFmtId="166" fontId="4" fillId="7" borderId="1" applyAlignment="1" pivotButton="0" quotePrefix="0" xfId="0">
      <alignment horizontal="right" vertical="center"/>
    </xf>
    <xf numFmtId="0" fontId="2" fillId="3" borderId="0" applyAlignment="1" pivotButton="0" quotePrefix="0" xfId="0">
      <alignment horizontal="left" vertical="center"/>
    </xf>
    <xf numFmtId="0" fontId="0" fillId="3" borderId="0" pivotButton="0" quotePrefix="0" xfId="0"/>
    <xf numFmtId="0" fontId="4" fillId="5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left" vertical="top" wrapText="1"/>
    </xf>
    <xf numFmtId="0" fontId="4" fillId="5" borderId="1" applyAlignment="1" pivotButton="0" quotePrefix="0" xfId="0">
      <alignment horizontal="left" vertical="center"/>
    </xf>
    <xf numFmtId="164" fontId="4" fillId="5" borderId="1" applyAlignment="1" pivotButton="0" quotePrefix="0" xfId="0">
      <alignment horizontal="center" vertical="center"/>
    </xf>
    <xf numFmtId="167" fontId="4" fillId="5" borderId="1" applyAlignment="1" pivotButton="0" quotePrefix="0" xfId="0">
      <alignment horizontal="right" vertical="center"/>
    </xf>
    <xf numFmtId="165" fontId="4" fillId="5" borderId="1" applyAlignment="1" pivotButton="0" quotePrefix="0" xfId="0">
      <alignment horizontal="right" vertical="center"/>
    </xf>
    <xf numFmtId="1" fontId="4" fillId="6" borderId="1" applyAlignment="1" pivotButton="0" quotePrefix="0" xfId="0">
      <alignment horizontal="center" vertical="center"/>
    </xf>
    <xf numFmtId="1" fontId="4" fillId="7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left" vertical="center"/>
    </xf>
    <xf numFmtId="1" fontId="4" fillId="5" borderId="1" applyAlignment="1" pivotButton="0" quotePrefix="0" xfId="0">
      <alignment horizontal="right" vertical="center"/>
    </xf>
    <xf numFmtId="166" fontId="4" fillId="5" borderId="1" applyAlignment="1" pivotButton="0" quotePrefix="0" xfId="0">
      <alignment horizontal="right" vertical="center"/>
    </xf>
    <xf numFmtId="164" fontId="4" fillId="5" borderId="1" applyAlignment="1" pivotButton="0" quotePrefix="0" xfId="0">
      <alignment horizontal="right" vertical="center"/>
    </xf>
    <xf numFmtId="164" fontId="5" fillId="3" borderId="1" applyAlignment="1" pivotButton="0" quotePrefix="0" xfId="0">
      <alignment horizontal="left" vertical="center"/>
    </xf>
    <xf numFmtId="164" fontId="4" fillId="6" borderId="1" applyAlignment="1" pivotButton="0" quotePrefix="0" xfId="0">
      <alignment horizontal="left" vertical="center"/>
    </xf>
    <xf numFmtId="165" fontId="4" fillId="6" borderId="1" applyAlignment="1" pivotButton="0" quotePrefix="0" xfId="0">
      <alignment horizontal="right" vertical="center"/>
    </xf>
    <xf numFmtId="165" fontId="4" fillId="7" borderId="1" applyAlignment="1" pivotButton="0" quotePrefix="0" xfId="0">
      <alignment horizontal="right" vertical="center"/>
    </xf>
    <xf numFmtId="166" fontId="4" fillId="7" borderId="1" applyAlignment="1" pivotButton="0" quotePrefix="0" xfId="0">
      <alignment horizontal="right" vertical="center"/>
    </xf>
    <xf numFmtId="164" fontId="4" fillId="5" borderId="1" applyAlignment="1" pivotButton="0" quotePrefix="0" xfId="0">
      <alignment horizontal="center" vertical="center"/>
    </xf>
    <xf numFmtId="167" fontId="4" fillId="5" borderId="1" applyAlignment="1" pivotButton="0" quotePrefix="0" xfId="0">
      <alignment horizontal="right" vertical="center"/>
    </xf>
    <xf numFmtId="165" fontId="4" fillId="5" borderId="1" applyAlignment="1" pivotButton="0" quotePrefix="0" xfId="0">
      <alignment horizontal="right" vertical="center"/>
    </xf>
    <xf numFmtId="166" fontId="4" fillId="5" borderId="1" applyAlignment="1" pivotButton="0" quotePrefix="0" xfId="0">
      <alignment horizontal="right" vertical="center"/>
    </xf>
    <xf numFmtId="164" fontId="4" fillId="5" borderId="1" applyAlignment="1" pivotButton="0" quotePrefix="0" xfId="0">
      <alignment horizontal="right" vertical="center"/>
    </xf>
  </cellXfs>
  <cellStyles count="1">
    <cellStyle name="Normal" xfId="0" builtinId="0" hidden="0"/>
  </cellStyles>
  <dxfs count="4">
    <dxf>
      <font>
        <name val="Aptos"/>
        <b val="1"/>
        <color rgb="00A84F2A"/>
        <sz val="10"/>
      </font>
      <fill>
        <patternFill patternType="solid">
          <fgColor rgb="00FCE4D6"/>
        </patternFill>
      </fill>
    </dxf>
    <dxf>
      <font>
        <name val="Aptos"/>
        <b val="1"/>
        <color rgb="00FFFFFF"/>
        <sz val="10"/>
      </font>
      <fill>
        <patternFill patternType="solid">
          <fgColor rgb="002F6B4F"/>
        </patternFill>
      </fill>
    </dxf>
    <dxf>
      <font>
        <name val="Aptos"/>
        <b val="1"/>
        <color rgb="00FFFFFF"/>
        <sz val="10"/>
      </font>
      <fill>
        <patternFill patternType="solid">
          <fgColor rgb="00A84F2A"/>
        </patternFill>
      </fill>
    </dxf>
    <dxf>
      <font>
        <name val="Aptos"/>
        <b val="1"/>
        <color rgb="00A84F2A"/>
        <sz val="10"/>
      </font>
      <fill>
        <patternFill patternType="solid">
          <fgColor rgb="00FFF0A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Hypothèses par catégorie</a:t>
            </a:r>
          </a:p>
        </rich>
      </tx>
    </title>
    <plotArea>
      <barChart>
        <barDir val="bar"/>
        <grouping val="clustered"/>
        <varyColors val="0"/>
        <ser>
          <idx val="0"/>
          <order val="0"/>
          <tx>
            <strRef>
              <f>'Synthèse'!F6</f>
            </strRef>
          </tx>
          <spPr>
            <a:solidFill xmlns:a="http://schemas.openxmlformats.org/drawingml/2006/main">
              <a:srgbClr val="A84F2A"/>
            </a:solidFill>
            <a:ln xmlns:a="http://schemas.openxmlformats.org/drawingml/2006/main">
              <a:solidFill>
                <a:srgbClr val="A84F2A"/>
              </a:solidFill>
              <a:prstDash val="solid"/>
            </a:ln>
          </spPr>
          <cat>
            <numRef>
              <f>'Synthèse'!$E$7:$E$11</f>
            </numRef>
          </cat>
          <val>
            <numRef>
              <f>'Synthèse'!$F$7:$F$11</f>
            </numRef>
          </val>
        </ser>
        <gapWidth val="55"/>
        <axId val="10"/>
        <axId val="100"/>
      </barChart>
      <catAx>
        <axId val="10"/>
        <scaling>
          <orientation val="minMax"/>
          <min val="0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Nombre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Catégorie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7</col>
      <colOff>0</colOff>
      <row>4</row>
      <rowOff>0</rowOff>
    </from>
    <ext cx="5220000" cy="2808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132238"/>
    <outlinePr summaryBelow="1" summaryRight="1"/>
    <pageSetUpPr fitToPage="1"/>
  </sheetPr>
  <dimension ref="A1:N20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15" customWidth="1" min="3" max="3"/>
    <col width="39" customWidth="1" min="4" max="4"/>
    <col width="23" customWidth="1" min="5" max="5"/>
    <col width="12" customWidth="1" min="6" max="6"/>
    <col width="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  <col width="13" customWidth="1" min="13" max="13"/>
    <col width="13" customWidth="1" min="14" max="14"/>
  </cols>
  <sheetData>
    <row r="1" ht="31" customHeight="1">
      <c r="A1" s="1" t="inlineStr">
        <is>
          <t>SYNTHÈSE — REGISTRE DES HYPOTHÈSES CHANTIER</t>
        </is>
      </c>
    </row>
    <row r="2">
      <c r="A2" s="2" t="inlineStr">
        <is>
          <t>Date de lecture</t>
        </is>
      </c>
      <c r="B2" s="31">
        <f>TODAY()</f>
        <v/>
      </c>
      <c r="C2" s="2" t="n"/>
      <c r="D2" s="2" t="inlineStr">
        <is>
          <t>Seuils et listes modifiables dans Paramètres</t>
        </is>
      </c>
      <c r="E2" s="2" t="n"/>
      <c r="F2" s="2" t="n"/>
    </row>
    <row r="3">
      <c r="A3" s="4" t="inlineStr">
        <is>
          <t>Période calculée</t>
        </is>
      </c>
      <c r="B3" s="4" t="inlineStr">
        <is>
          <t>Début</t>
        </is>
      </c>
      <c r="C3" s="4" t="inlineStr">
        <is>
          <t>Fin</t>
        </is>
      </c>
      <c r="D3" s="4" t="inlineStr">
        <is>
          <t>Colonne source</t>
        </is>
      </c>
    </row>
    <row r="4">
      <c r="A4" s="5" t="inlineStr">
        <is>
          <t>Dates de création saisies</t>
        </is>
      </c>
      <c r="B4" s="32">
        <f>IF(COUNT(Registre!$G$4:$G$103)=0,"",MIN(Registre!$G$4:$G$103))</f>
        <v/>
      </c>
      <c r="C4" s="32">
        <f>IF(COUNT(Registre!$G$4:$G$103)=0,"",MAX(Registre!$G$4:$G$103))</f>
        <v/>
      </c>
      <c r="D4" s="5" t="inlineStr">
        <is>
          <t>Registre, colonne G</t>
        </is>
      </c>
    </row>
    <row r="5"/>
    <row r="6">
      <c r="A6" s="4" t="inlineStr">
        <is>
          <t>Indicateur calculé</t>
        </is>
      </c>
      <c r="B6" s="4" t="inlineStr">
        <is>
          <t>Valeur</t>
        </is>
      </c>
      <c r="C6" s="4" t="inlineStr">
        <is>
          <t>Unité</t>
        </is>
      </c>
      <c r="D6" s="4" t="inlineStr">
        <is>
          <t>Lecture opérationnelle</t>
        </is>
      </c>
      <c r="E6" s="4" t="inlineStr">
        <is>
          <t>Catégorie</t>
        </is>
      </c>
      <c r="F6" s="4" t="inlineStr">
        <is>
          <t>Nombre</t>
        </is>
      </c>
    </row>
    <row r="7" ht="27" customHeight="1">
      <c r="A7" s="7" t="inlineStr">
        <is>
          <t>Hypothèses enregistrées</t>
        </is>
      </c>
      <c r="B7" s="8">
        <f>COUNTA(Registre!$A$4:$A$103)</f>
        <v/>
      </c>
      <c r="C7" s="8" t="inlineStr">
        <is>
          <t>hypothèses</t>
        </is>
      </c>
      <c r="D7" s="7" t="inlineStr">
        <is>
          <t>Toutes les lignes identifiées</t>
        </is>
      </c>
      <c r="E7" s="5">
        <f>'Paramètres'!D4</f>
        <v/>
      </c>
      <c r="F7" s="9">
        <f>COUNTIF(Registre!$D$4:$D$103,E7)</f>
        <v/>
      </c>
    </row>
    <row r="8" ht="27" customHeight="1">
      <c r="A8" s="10" t="inlineStr">
        <is>
          <t>À confirmer</t>
        </is>
      </c>
      <c r="B8" s="11">
        <f>COUNTIF(Registre!$S$4:$S$103,"À confirmer")</f>
        <v/>
      </c>
      <c r="C8" s="11" t="inlineStr">
        <is>
          <t>hypothèses</t>
        </is>
      </c>
      <c r="D8" s="10" t="inlineStr">
        <is>
          <t>Décisions ou vérifications ouvertes</t>
        </is>
      </c>
      <c r="E8" s="12">
        <f>'Paramètres'!D5</f>
        <v/>
      </c>
      <c r="F8" s="13">
        <f>COUNTIF(Registre!$D$4:$D$103,E8)</f>
        <v/>
      </c>
    </row>
    <row r="9" ht="27" customHeight="1">
      <c r="A9" s="7" t="inlineStr">
        <is>
          <t>Confirmées</t>
        </is>
      </c>
      <c r="B9" s="8">
        <f>COUNTIF(Registre!$S$4:$S$103,"Confirmée")</f>
        <v/>
      </c>
      <c r="C9" s="8" t="inlineStr">
        <is>
          <t>hypothèses</t>
        </is>
      </c>
      <c r="D9" s="7" t="inlineStr">
        <is>
          <t>Prémisses validées en revue</t>
        </is>
      </c>
      <c r="E9" s="5">
        <f>'Paramètres'!D6</f>
        <v/>
      </c>
      <c r="F9" s="9">
        <f>COUNTIF(Registre!$D$4:$D$103,E9)</f>
        <v/>
      </c>
    </row>
    <row r="10" ht="27" customHeight="1">
      <c r="A10" s="10" t="inlineStr">
        <is>
          <t>Infirmées</t>
        </is>
      </c>
      <c r="B10" s="11">
        <f>COUNTIF(Registre!$S$4:$S$103,"Infirmée")</f>
        <v/>
      </c>
      <c r="C10" s="11" t="inlineStr">
        <is>
          <t>hypothèses</t>
        </is>
      </c>
      <c r="D10" s="10" t="inlineStr">
        <is>
          <t>Prémisses démenties</t>
        </is>
      </c>
      <c r="E10" s="12">
        <f>'Paramètres'!D7</f>
        <v/>
      </c>
      <c r="F10" s="13">
        <f>COUNTIF(Registre!$D$4:$D$103,E10)</f>
        <v/>
      </c>
    </row>
    <row r="11" ht="27" customHeight="1">
      <c r="A11" s="7" t="inlineStr">
        <is>
          <t>Abandonnées</t>
        </is>
      </c>
      <c r="B11" s="8">
        <f>COUNTIF(Registre!$S$4:$S$103,"Abandonnée")</f>
        <v/>
      </c>
      <c r="C11" s="8" t="inlineStr">
        <is>
          <t>hypothèses</t>
        </is>
      </c>
      <c r="D11" s="7" t="inlineStr">
        <is>
          <t>Prémisses sorties du suivi</t>
        </is>
      </c>
      <c r="E11" s="5">
        <f>'Paramètres'!D8</f>
        <v/>
      </c>
      <c r="F11" s="9">
        <f>COUNTIF(Registre!$D$4:$D$103,E11)</f>
        <v/>
      </c>
    </row>
    <row r="12" ht="27" customHeight="1">
      <c r="A12" s="10" t="inlineStr">
        <is>
          <t>Revues échues</t>
        </is>
      </c>
      <c r="B12" s="11">
        <f>COUNTIFS(Registre!$A$4:$A$103,"&lt;&gt;",Registre!$S$4:$S$103,"À confirmer",Registre!$H$4:$H$103,"&gt;0",Registre!$H$4:$H$103,"&lt;"&amp;TODAY())</f>
        <v/>
      </c>
      <c r="C12" s="11" t="inlineStr">
        <is>
          <t>alertes</t>
        </is>
      </c>
      <c r="D12" s="10" t="inlineStr">
        <is>
          <t>Revue prévue antérieure à la date de lecture</t>
        </is>
      </c>
    </row>
    <row r="13" ht="27" customHeight="1">
      <c r="A13" s="7" t="inlineStr">
        <is>
          <t>Dont retards critiques</t>
        </is>
      </c>
      <c r="B13" s="8">
        <f>COUNTIFS(Registre!$A$4:$A$103,"&lt;&gt;",Registre!$S$4:$S$103,"À confirmer",Registre!$H$4:$H$103,"&gt;0",Registre!$H$4:$H$103,"&lt;"&amp;TODAY()-'Paramètres'!$B$7)</f>
        <v/>
      </c>
      <c r="C13" s="8" t="inlineStr">
        <is>
          <t>alertes</t>
        </is>
      </c>
      <c r="D13" s="7" t="inlineStr">
        <is>
          <t>Retard supérieur au seuil paramétré</t>
        </is>
      </c>
    </row>
    <row r="14" ht="27" customHeight="1">
      <c r="A14" s="10" t="inlineStr">
        <is>
          <t>Revues proches</t>
        </is>
      </c>
      <c r="B14" s="11">
        <f>COUNTIFS(Registre!$S$4:$S$103,"À confirmer",Registre!$H$4:$H$103,"&gt;="&amp;TODAY(),Registre!$H$4:$H$103,"&lt;="&amp;TODAY()+'Paramètres'!$B$4)</f>
        <v/>
      </c>
      <c r="C14" s="11" t="inlineStr">
        <is>
          <t>alertes</t>
        </is>
      </c>
      <c r="D14" s="10" t="inlineStr">
        <is>
          <t>Échéance dans le délai paramétré</t>
        </is>
      </c>
    </row>
    <row r="15" ht="27" customHeight="1">
      <c r="A15" s="7" t="inlineStr">
        <is>
          <t>Données obligatoires manquantes</t>
        </is>
      </c>
      <c r="B15" s="8">
        <f>COUNTIF(Registre!$V$4:$V$103,"Données manquantes")</f>
        <v/>
      </c>
      <c r="C15" s="8" t="inlineStr">
        <is>
          <t>alertes</t>
        </is>
      </c>
      <c r="D15" s="7" t="inlineStr">
        <is>
          <t>Compléter les cellules jaunes concernées</t>
        </is>
      </c>
    </row>
    <row r="16" ht="27" customHeight="1">
      <c r="A16" s="10" t="inlineStr">
        <is>
          <t>Hypothèses fortes ouvertes</t>
        </is>
      </c>
      <c r="B16" s="11">
        <f>COUNTIFS(Registre!$S$4:$S$103,"À confirmer",Registre!$T$4:$T$103,"Forte")</f>
        <v/>
      </c>
      <c r="C16" s="11" t="inlineStr">
        <is>
          <t>hypothèses</t>
        </is>
      </c>
      <c r="D16" s="10" t="inlineStr">
        <is>
          <t>Priorité de revue suggérée</t>
        </is>
      </c>
    </row>
    <row r="17" ht="27" customHeight="1">
      <c r="A17" s="7" t="inlineStr">
        <is>
          <t>Montant prévu</t>
        </is>
      </c>
      <c r="B17" s="33">
        <f>IF(COUNTA(Registre!$A$4:$A$103)=0,"",SUM(Registre!$M$4:$M$103))</f>
        <v/>
      </c>
      <c r="C17" s="8" t="inlineStr">
        <is>
          <t>€</t>
        </is>
      </c>
      <c r="D17" s="7" t="inlineStr">
        <is>
          <t>Somme des quantités prévues valorisées</t>
        </is>
      </c>
    </row>
    <row r="18" ht="27" customHeight="1">
      <c r="A18" s="10" t="inlineStr">
        <is>
          <t>Montant confirmé</t>
        </is>
      </c>
      <c r="B18" s="34">
        <f>IF(COUNT(Registre!$P$4:$P$103)=0,"",SUM(Registre!$P$4:$P$103))</f>
        <v/>
      </c>
      <c r="C18" s="11" t="inlineStr">
        <is>
          <t>€</t>
        </is>
      </c>
      <c r="D18" s="10" t="inlineStr">
        <is>
          <t>Somme des lignes confirmées valorisées</t>
        </is>
      </c>
    </row>
    <row r="19" ht="27" customHeight="1">
      <c r="A19" s="7" t="inlineStr">
        <is>
          <t>Écart budgétaire cumulé</t>
        </is>
      </c>
      <c r="B19" s="33">
        <f>IF(COUNT(Registre!$Q$4:$Q$103)=0,"",SUM(Registre!$Q$4:$Q$103))</f>
        <v/>
      </c>
      <c r="C19" s="8" t="inlineStr">
        <is>
          <t>€</t>
        </is>
      </c>
      <c r="D19" s="7" t="inlineStr">
        <is>
          <t>Montant confirmé moins montant prévu</t>
        </is>
      </c>
    </row>
    <row r="20" ht="27" customHeight="1">
      <c r="A20" s="10" t="inlineStr">
        <is>
          <t>Taux de confirmation</t>
        </is>
      </c>
      <c r="B20" s="35">
        <f>IFERROR(COUNTIF(Registre!$S$4:$S$103,"Confirmée")/COUNTA(Registre!$A$4:$A$103),"")</f>
        <v/>
      </c>
      <c r="C20" s="11" t="inlineStr">
        <is>
          <t>%</t>
        </is>
      </c>
      <c r="D20" s="10" t="inlineStr">
        <is>
          <t>Confirmées rapportées aux hypothèses enregistrées</t>
        </is>
      </c>
    </row>
  </sheetData>
  <mergeCells count="1">
    <mergeCell ref="A1:N1"/>
  </mergeCells>
  <conditionalFormatting sqref="B12:B16">
    <cfRule type="expression" priority="1" dxfId="0">
      <formula>B12&gt;0</formula>
    </cfRule>
  </conditionalFormatting>
  <conditionalFormatting sqref="B20">
    <cfRule type="expression" priority="2" dxfId="0" stopIfTrue="1">
      <formula>AND(B20&lt;&gt;"",B20&lt;'Paramètres'!$B$12)</formula>
    </cfRule>
    <cfRule type="expression" priority="3" dxfId="1" stopIfTrue="1">
      <formula>AND(B20&lt;&gt;"",B20&gt;='Paramètres'!$B$12)</formula>
    </cfRule>
  </conditionalFormatting>
  <pageMargins left="0.25" right="0.25" top="0.4" bottom="0.4" header="0.5" footer="0.5"/>
  <pageSetup orientation="landscape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132238"/>
    <outlinePr summaryBelow="1" summaryRight="1"/>
    <pageSetUpPr fitToPage="1"/>
  </sheetPr>
  <dimension ref="A1:W103"/>
  <sheetViews>
    <sheetView showGridLines="0" zoomScale="75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34" customWidth="1" min="2" max="2"/>
    <col width="43" customWidth="1" min="3" max="3"/>
    <col width="21" customWidth="1" min="4" max="4"/>
    <col width="38" customWidth="1" min="5" max="5"/>
    <col width="20" customWidth="1" min="6" max="6"/>
    <col width="14" customWidth="1" min="7" max="7"/>
    <col width="14" customWidth="1" min="8" max="8"/>
    <col width="14" customWidth="1" min="9" max="9"/>
    <col width="15" customWidth="1" min="10" max="10"/>
    <col width="10" customWidth="1" min="11" max="11"/>
    <col width="18" customWidth="1" min="12" max="12"/>
    <col width="17" customWidth="1" min="13" max="13"/>
    <col width="18" customWidth="1" min="14" max="14"/>
    <col width="19" customWidth="1" min="15" max="15"/>
    <col width="18" customWidth="1" min="16" max="16"/>
    <col width="18" customWidth="1" min="17" max="17"/>
    <col width="42" customWidth="1" min="18" max="18"/>
    <col width="16" customWidth="1" min="19" max="19"/>
    <col width="12" customWidth="1" min="20" max="20"/>
    <col width="17" customWidth="1" min="21" max="21"/>
    <col width="22" customWidth="1" min="22" max="22"/>
    <col width="36" customWidth="1" min="23" max="23"/>
  </cols>
  <sheetData>
    <row r="1" ht="31" customHeight="1">
      <c r="A1" s="1" t="inlineStr">
        <is>
          <t>REGISTRE DES HYPOTHÈSES — CHANTIER FICTIF AURORE</t>
        </is>
      </c>
    </row>
    <row r="2">
      <c r="A2" s="17" t="inlineStr">
        <is>
          <t>Saisir les cellules jaunes. Une hypothèse reste une donnée de travail à confirmer ; les colonnes blanches ou beiges sont calculées.</t>
        </is>
      </c>
      <c r="B2" s="18" t="n"/>
      <c r="C2" s="18" t="n"/>
      <c r="D2" s="18" t="n"/>
      <c r="E2" s="18" t="n"/>
      <c r="F2" s="18" t="n"/>
      <c r="G2" s="18" t="n"/>
      <c r="H2" s="18" t="n"/>
      <c r="I2" s="18" t="n"/>
      <c r="J2" s="18" t="n"/>
      <c r="K2" s="18" t="n"/>
      <c r="L2" s="18" t="n"/>
      <c r="M2" s="18" t="n"/>
      <c r="N2" s="18" t="n"/>
      <c r="O2" s="18" t="n"/>
      <c r="P2" s="18" t="n"/>
      <c r="Q2" s="18" t="n"/>
      <c r="R2" s="18" t="n"/>
      <c r="S2" s="18" t="n"/>
      <c r="T2" s="18" t="n"/>
      <c r="U2" s="18" t="n"/>
      <c r="V2" s="18" t="n"/>
      <c r="W2" s="18" t="n"/>
    </row>
    <row r="3" ht="42" customHeight="1">
      <c r="A3" s="4" t="inlineStr">
        <is>
          <t>Identifiant</t>
        </is>
      </c>
      <c r="B3" s="4" t="inlineStr">
        <is>
          <t>Chantier</t>
        </is>
      </c>
      <c r="C3" s="4" t="inlineStr">
        <is>
          <t>Hypothèse de travail</t>
        </is>
      </c>
      <c r="D3" s="4" t="inlineStr">
        <is>
          <t>Catégorie</t>
        </is>
      </c>
      <c r="E3" s="4" t="inlineStr">
        <is>
          <t>Source ou justification</t>
        </is>
      </c>
      <c r="F3" s="4" t="inlineStr">
        <is>
          <t>Responsable fictif</t>
        </is>
      </c>
      <c r="G3" s="4" t="inlineStr">
        <is>
          <t>Date de création</t>
        </is>
      </c>
      <c r="H3" s="4" t="inlineStr">
        <is>
          <t>Revue prévue</t>
        </is>
      </c>
      <c r="I3" s="4" t="inlineStr">
        <is>
          <t>Dernière revue</t>
        </is>
      </c>
      <c r="J3" s="4" t="inlineStr">
        <is>
          <t>Quantité prévue</t>
        </is>
      </c>
      <c r="K3" s="4" t="inlineStr">
        <is>
          <t>Unité</t>
        </is>
      </c>
      <c r="L3" s="4" t="inlineStr">
        <is>
          <t>Coût unitaire prévu</t>
        </is>
      </c>
      <c r="M3" s="4" t="inlineStr">
        <is>
          <t>Montant prévu</t>
        </is>
      </c>
      <c r="N3" s="4" t="inlineStr">
        <is>
          <t>Quantité confirmée</t>
        </is>
      </c>
      <c r="O3" s="4" t="inlineStr">
        <is>
          <t>Coût unitaire confirmé</t>
        </is>
      </c>
      <c r="P3" s="4" t="inlineStr">
        <is>
          <t>Montant confirmé</t>
        </is>
      </c>
      <c r="Q3" s="4" t="inlineStr">
        <is>
          <t>Écart budgétaire</t>
        </is>
      </c>
      <c r="R3" s="4" t="inlineStr">
        <is>
          <t>Impact si infirmée</t>
        </is>
      </c>
      <c r="S3" s="4" t="inlineStr">
        <is>
          <t>Statut</t>
        </is>
      </c>
      <c r="T3" s="4" t="inlineStr">
        <is>
          <t>Criticité</t>
        </is>
      </c>
      <c r="U3" s="4" t="inlineStr">
        <is>
          <t>Jours avant revue</t>
        </is>
      </c>
      <c r="V3" s="4" t="inlineStr">
        <is>
          <t>Alerte</t>
        </is>
      </c>
      <c r="W3" s="4" t="inlineStr">
        <is>
          <t>Commentaire de revue</t>
        </is>
      </c>
    </row>
    <row r="4" ht="30" customHeight="1">
      <c r="A4" s="19" t="inlineStr">
        <is>
          <t>HYP-001</t>
        </is>
      </c>
      <c r="B4" s="20" t="inlineStr">
        <is>
          <t>Chantier fictif Aurore – Val-sur-Rêve</t>
        </is>
      </c>
      <c r="C4" s="20" t="inlineStr">
        <is>
          <t>Le prix des panneaux acoustiques restera au niveau du devis initial.</t>
        </is>
      </c>
      <c r="D4" s="19" t="inlineStr">
        <is>
          <t>Approvisionnement</t>
        </is>
      </c>
      <c r="E4" s="20" t="inlineStr">
        <is>
          <t>Devis fictif de Fournitures Utopie SAS</t>
        </is>
      </c>
      <c r="F4" s="21" t="inlineStr">
        <is>
          <t>Léa Imaginaire</t>
        </is>
      </c>
      <c r="G4" s="36" t="n">
        <v>46227</v>
      </c>
      <c r="H4" s="36" t="n">
        <v>46262</v>
      </c>
      <c r="I4" s="36" t="n"/>
      <c r="J4" s="37" t="n">
        <v>120</v>
      </c>
      <c r="K4" s="19" t="inlineStr">
        <is>
          <t>m²</t>
        </is>
      </c>
      <c r="L4" s="38" t="n">
        <v>46</v>
      </c>
      <c r="M4" s="33">
        <f>IF(OR($A4="",$J4="",$L4=""),"",$J4*$L4)</f>
        <v/>
      </c>
      <c r="N4" s="37" t="n"/>
      <c r="O4" s="38" t="n"/>
      <c r="P4" s="33">
        <f>IF(OR($A4="",$N4="",$O4=""),"",$N4*$O4)</f>
        <v/>
      </c>
      <c r="Q4" s="33">
        <f>IF(OR($M4="",$P4=""),"",$P4-$M4)</f>
        <v/>
      </c>
      <c r="R4" s="20" t="inlineStr">
        <is>
          <t>Rechercher un produit de substitution ou réviser le budget.</t>
        </is>
      </c>
      <c r="S4" s="19" t="inlineStr">
        <is>
          <t>À confirmer</t>
        </is>
      </c>
      <c r="T4" s="19" t="inlineStr">
        <is>
          <t>Forte</t>
        </is>
      </c>
      <c r="U4" s="25">
        <f>IF(OR($A4="",$H4="",$S4&lt;&gt;"À confirmer"),"",$H4-TODAY())</f>
        <v/>
      </c>
      <c r="V4" s="7">
        <f>IF($A4="","",IF(OR($B4="",$C4="",$D4="",$E4="",$F4="",$G4="",$H4="",$J4="",$K4="",$L4="",$R4="",$S4="",$T4=""),"Données manquantes",IF(AND($S4="À confirmer",$H4&lt;TODAY()-'Paramètres'!$B$7),"Revue très échue",IF(AND($S4="À confirmer",$H4&lt;TODAY()),"Revue échue",IF(AND($S4="À confirmer",$H4&lt;=TODAY()+'Paramètres'!$B$4),"Revue proche",IF(AND($Q4&lt;&gt;"",IFERROR(ABS($Q4),0)&gt;='Paramètres'!$B$6),"Écart majeur",IF(AND($Q4&lt;&gt;"",IFERROR(ABS($Q4/$M4),0)&gt;='Paramètres'!$B$5),"Écart relatif élevé","")))))))</f>
        <v/>
      </c>
      <c r="W4" s="20" t="inlineStr">
        <is>
          <t>Relance du fournisseur fictif engagée.</t>
        </is>
      </c>
    </row>
    <row r="5" ht="30" customHeight="1">
      <c r="A5" s="19" t="inlineStr">
        <is>
          <t>HYP-002</t>
        </is>
      </c>
      <c r="B5" s="20" t="inlineStr">
        <is>
          <t>Chantier fictif Aurore – Val-sur-Rêve</t>
        </is>
      </c>
      <c r="C5" s="20" t="inlineStr">
        <is>
          <t>La préparation du support nécessitera quatre-vingts heures.</t>
        </is>
      </c>
      <c r="D5" s="19" t="inlineStr">
        <is>
          <t>Main-d'œuvre</t>
        </is>
      </c>
      <c r="E5" s="20" t="inlineStr">
        <is>
          <t>Estimation interne d'Atelier Chimère BTP</t>
        </is>
      </c>
      <c r="F5" s="21" t="inlineStr">
        <is>
          <t>Marc Fabulon</t>
        </is>
      </c>
      <c r="G5" s="36" t="n">
        <v>46212</v>
      </c>
      <c r="H5" s="36" t="n">
        <v>46267</v>
      </c>
      <c r="I5" s="36" t="n">
        <v>46265</v>
      </c>
      <c r="J5" s="37" t="n">
        <v>80</v>
      </c>
      <c r="K5" s="19" t="inlineStr">
        <is>
          <t>h</t>
        </is>
      </c>
      <c r="L5" s="38" t="n">
        <v>52</v>
      </c>
      <c r="M5" s="34">
        <f>IF(OR($A5="",$J5="",$L5=""),"",$J5*$L5)</f>
        <v/>
      </c>
      <c r="N5" s="37" t="n">
        <v>84</v>
      </c>
      <c r="O5" s="38" t="n">
        <v>50</v>
      </c>
      <c r="P5" s="34">
        <f>IF(OR($A5="",$N5="",$O5=""),"",$N5*$O5)</f>
        <v/>
      </c>
      <c r="Q5" s="34">
        <f>IF(OR($M5="",$P5=""),"",$P5-$M5)</f>
        <v/>
      </c>
      <c r="R5" s="20" t="inlineStr">
        <is>
          <t>Décalage possible du démarrage des finitions.</t>
        </is>
      </c>
      <c r="S5" s="19" t="inlineStr">
        <is>
          <t>Confirmée</t>
        </is>
      </c>
      <c r="T5" s="19" t="inlineStr">
        <is>
          <t>Modérée</t>
        </is>
      </c>
      <c r="U5" s="26">
        <f>IF(OR($A5="",$H5="",$S5&lt;&gt;"À confirmer"),"",$H5-TODAY())</f>
        <v/>
      </c>
      <c r="V5" s="10">
        <f>IF($A5="","",IF(OR($B5="",$C5="",$D5="",$E5="",$F5="",$G5="",$H5="",$J5="",$K5="",$L5="",$R5="",$S5="",$T5=""),"Données manquantes",IF(AND($S5="À confirmer",$H5&lt;TODAY()-'Paramètres'!$B$7),"Revue très échue",IF(AND($S5="À confirmer",$H5&lt;TODAY()),"Revue échue",IF(AND($S5="À confirmer",$H5&lt;=TODAY()+'Paramètres'!$B$4),"Revue proche",IF(AND($Q5&lt;&gt;"",IFERROR(ABS($Q5),0)&gt;='Paramètres'!$B$6),"Écart majeur",IF(AND($Q5&lt;&gt;"",IFERROR(ABS($Q5/$M5),0)&gt;='Paramètres'!$B$5),"Écart relatif élevé","")))))))</f>
        <v/>
      </c>
      <c r="W5" s="20" t="inlineStr">
        <is>
          <t>Quantité et coût confirmés lors de la revue.</t>
        </is>
      </c>
    </row>
    <row r="6" ht="30" customHeight="1">
      <c r="A6" s="19" t="inlineStr">
        <is>
          <t>HYP-003</t>
        </is>
      </c>
      <c r="B6" s="20" t="inlineStr">
        <is>
          <t>Chantier fictif Aurore – Val-sur-Rêve</t>
        </is>
      </c>
      <c r="C6" s="20" t="inlineStr">
        <is>
          <t>Trois cents tonnes de granulats suffiront pour la phase préparatoire.</t>
        </is>
      </c>
      <c r="D6" s="19" t="inlineStr">
        <is>
          <t>Matériel</t>
        </is>
      </c>
      <c r="E6" s="20" t="inlineStr">
        <is>
          <t>Étude fictive de Granulats Mirage SARL</t>
        </is>
      </c>
      <c r="F6" s="21" t="inlineStr">
        <is>
          <t>Inès Chimère</t>
        </is>
      </c>
      <c r="G6" s="36" t="n">
        <v>46222</v>
      </c>
      <c r="H6" s="36" t="n">
        <v>46257</v>
      </c>
      <c r="I6" s="36" t="n">
        <v>46258</v>
      </c>
      <c r="J6" s="37" t="n">
        <v>300</v>
      </c>
      <c r="K6" s="19" t="inlineStr">
        <is>
          <t>t</t>
        </is>
      </c>
      <c r="L6" s="38" t="n">
        <v>28</v>
      </c>
      <c r="M6" s="33">
        <f>IF(OR($A6="",$J6="",$L6=""),"",$J6*$L6)</f>
        <v/>
      </c>
      <c r="N6" s="37" t="n">
        <v>330</v>
      </c>
      <c r="O6" s="38" t="n">
        <v>31</v>
      </c>
      <c r="P6" s="33">
        <f>IF(OR($A6="",$N6="",$O6=""),"",$N6*$O6)</f>
        <v/>
      </c>
      <c r="Q6" s="33">
        <f>IF(OR($M6="",$P6=""),"",$P6-$M6)</f>
        <v/>
      </c>
      <c r="R6" s="20" t="inlineStr">
        <is>
          <t>Prévoir des livraisons et un budget supplémentaires.</t>
        </is>
      </c>
      <c r="S6" s="19" t="inlineStr">
        <is>
          <t>Infirmée</t>
        </is>
      </c>
      <c r="T6" s="19" t="inlineStr">
        <is>
          <t>Forte</t>
        </is>
      </c>
      <c r="U6" s="25">
        <f>IF(OR($A6="",$H6="",$S6&lt;&gt;"À confirmer"),"",$H6-TODAY())</f>
        <v/>
      </c>
      <c r="V6" s="7">
        <f>IF($A6="","",IF(OR($B6="",$C6="",$D6="",$E6="",$F6="",$G6="",$H6="",$J6="",$K6="",$L6="",$R6="",$S6="",$T6=""),"Données manquantes",IF(AND($S6="À confirmer",$H6&lt;TODAY()-'Paramètres'!$B$7),"Revue très échue",IF(AND($S6="À confirmer",$H6&lt;TODAY()),"Revue échue",IF(AND($S6="À confirmer",$H6&lt;=TODAY()+'Paramètres'!$B$4),"Revue proche",IF(AND($Q6&lt;&gt;"",IFERROR(ABS($Q6),0)&gt;='Paramètres'!$B$6),"Écart majeur",IF(AND($Q6&lt;&gt;"",IFERROR(ABS($Q6/$M6),0)&gt;='Paramètres'!$B$5),"Écart relatif élevé","")))))))</f>
        <v/>
      </c>
      <c r="W6" s="20" t="inlineStr">
        <is>
          <t>Besoin revu à la hausse après contrôle fictif.</t>
        </is>
      </c>
    </row>
    <row r="7" ht="30" customHeight="1">
      <c r="A7" s="19" t="inlineStr">
        <is>
          <t>HYP-004</t>
        </is>
      </c>
      <c r="B7" s="20" t="inlineStr">
        <is>
          <t>Chantier fictif Aurore – Val-sur-Rêve</t>
        </is>
      </c>
      <c r="C7" s="20" t="inlineStr">
        <is>
          <t>La zone nord sera accessible pendant dix jours consécutifs.</t>
        </is>
      </c>
      <c r="D7" s="19" t="inlineStr">
        <is>
          <t>Planning</t>
        </is>
      </c>
      <c r="E7" s="20" t="inlineStr">
        <is>
          <t>Planning fictif transmis par Coordination Nuage SAS</t>
        </is>
      </c>
      <c r="F7" s="21" t="inlineStr">
        <is>
          <t>Noé Fiction</t>
        </is>
      </c>
      <c r="G7" s="36" t="n">
        <v>46252</v>
      </c>
      <c r="H7" s="36" t="n">
        <v>46275</v>
      </c>
      <c r="I7" s="36" t="n">
        <v>46270</v>
      </c>
      <c r="J7" s="37" t="n">
        <v>10</v>
      </c>
      <c r="K7" s="19" t="inlineStr">
        <is>
          <t>j</t>
        </is>
      </c>
      <c r="L7" s="38" t="n">
        <v>680</v>
      </c>
      <c r="M7" s="34">
        <f>IF(OR($A7="",$J7="",$L7=""),"",$J7*$L7)</f>
        <v/>
      </c>
      <c r="N7" s="37" t="n"/>
      <c r="O7" s="38" t="n"/>
      <c r="P7" s="34">
        <f>IF(OR($A7="",$N7="",$O7=""),"",$N7*$O7)</f>
        <v/>
      </c>
      <c r="Q7" s="34">
        <f>IF(OR($M7="",$P7=""),"",$P7-$M7)</f>
        <v/>
      </c>
      <c r="R7" s="20" t="inlineStr">
        <is>
          <t>Reprogrammer les équipes si la zone reste indisponible.</t>
        </is>
      </c>
      <c r="S7" s="19" t="inlineStr">
        <is>
          <t>À confirmer</t>
        </is>
      </c>
      <c r="T7" s="19" t="inlineStr">
        <is>
          <t>Modérée</t>
        </is>
      </c>
      <c r="U7" s="26">
        <f>IF(OR($A7="",$H7="",$S7&lt;&gt;"À confirmer"),"",$H7-TODAY())</f>
        <v/>
      </c>
      <c r="V7" s="10">
        <f>IF($A7="","",IF(OR($B7="",$C7="",$D7="",$E7="",$F7="",$G7="",$H7="",$J7="",$K7="",$L7="",$R7="",$S7="",$T7=""),"Données manquantes",IF(AND($S7="À confirmer",$H7&lt;TODAY()-'Paramètres'!$B$7),"Revue très échue",IF(AND($S7="À confirmer",$H7&lt;TODAY()),"Revue échue",IF(AND($S7="À confirmer",$H7&lt;=TODAY()+'Paramètres'!$B$4),"Revue proche",IF(AND($Q7&lt;&gt;"",IFERROR(ABS($Q7),0)&gt;='Paramètres'!$B$6),"Écart majeur",IF(AND($Q7&lt;&gt;"",IFERROR(ABS($Q7/$M7),0)&gt;='Paramètres'!$B$5),"Écart relatif élevé","")))))))</f>
        <v/>
      </c>
      <c r="W7" s="20" t="inlineStr">
        <is>
          <t>Revue prévue avec la coordination fictive.</t>
        </is>
      </c>
    </row>
    <row r="8" ht="30" customHeight="1">
      <c r="A8" s="19" t="inlineStr">
        <is>
          <t>HYP-005</t>
        </is>
      </c>
      <c r="B8" s="20" t="inlineStr">
        <is>
          <t>Chantier fictif Aurore – Val-sur-Rêve</t>
        </is>
      </c>
      <c r="C8" s="20" t="inlineStr">
        <is>
          <t>Le phasage retenu ne nécessitera qu'une mobilisation exceptionnelle.</t>
        </is>
      </c>
      <c r="D8" s="19" t="inlineStr">
        <is>
          <t>Méthode</t>
        </is>
      </c>
      <c r="E8" s="20" t="inlineStr"/>
      <c r="F8" s="21" t="inlineStr">
        <is>
          <t>Éva Utopie</t>
        </is>
      </c>
      <c r="G8" s="36" t="n">
        <v>46267</v>
      </c>
      <c r="H8" s="36" t="n">
        <v>46292</v>
      </c>
      <c r="I8" s="36" t="n"/>
      <c r="J8" s="37" t="n">
        <v>1</v>
      </c>
      <c r="K8" s="19" t="inlineStr">
        <is>
          <t>forfait</t>
        </is>
      </c>
      <c r="L8" s="38" t="n">
        <v>8500</v>
      </c>
      <c r="M8" s="33">
        <f>IF(OR($A8="",$J8="",$L8=""),"",$J8*$L8)</f>
        <v/>
      </c>
      <c r="N8" s="37" t="n"/>
      <c r="O8" s="38" t="n"/>
      <c r="P8" s="33">
        <f>IF(OR($A8="",$N8="",$O8=""),"",$N8*$O8)</f>
        <v/>
      </c>
      <c r="Q8" s="33">
        <f>IF(OR($M8="",$P8=""),"",$P8-$M8)</f>
        <v/>
      </c>
      <c r="R8" s="20" t="inlineStr">
        <is>
          <t>Prévoir une seconde mobilisation et un arrêt temporaire.</t>
        </is>
      </c>
      <c r="S8" s="19" t="inlineStr">
        <is>
          <t>À confirmer</t>
        </is>
      </c>
      <c r="T8" s="19" t="inlineStr">
        <is>
          <t>Forte</t>
        </is>
      </c>
      <c r="U8" s="25">
        <f>IF(OR($A8="",$H8="",$S8&lt;&gt;"À confirmer"),"",$H8-TODAY())</f>
        <v/>
      </c>
      <c r="V8" s="7">
        <f>IF($A8="","",IF(OR($B8="",$C8="",$D8="",$E8="",$F8="",$G8="",$H8="",$J8="",$K8="",$L8="",$R8="",$S8="",$T8=""),"Données manquantes",IF(AND($S8="À confirmer",$H8&lt;TODAY()-'Paramètres'!$B$7),"Revue très échue",IF(AND($S8="À confirmer",$H8&lt;TODAY()),"Revue échue",IF(AND($S8="À confirmer",$H8&lt;=TODAY()+'Paramètres'!$B$4),"Revue proche",IF(AND($Q8&lt;&gt;"",IFERROR(ABS($Q8),0)&gt;='Paramètres'!$B$6),"Écart majeur",IF(AND($Q8&lt;&gt;"",IFERROR(ABS($Q8/$M8),0)&gt;='Paramètres'!$B$5),"Écart relatif élevé","")))))))</f>
        <v/>
      </c>
      <c r="W8" s="20" t="inlineStr">
        <is>
          <t>Source à documenter avant arbitrage.</t>
        </is>
      </c>
    </row>
    <row r="9" ht="30" customHeight="1">
      <c r="A9" s="19" t="inlineStr">
        <is>
          <t>HYP-006</t>
        </is>
      </c>
      <c r="B9" s="20" t="inlineStr">
        <is>
          <t>Chantier fictif Aurore – Val-sur-Rêve</t>
        </is>
      </c>
      <c r="C9" s="20" t="inlineStr">
        <is>
          <t>Cent modules provisoires seront acquis au coût unitaire estimé.</t>
        </is>
      </c>
      <c r="D9" s="19" t="inlineStr">
        <is>
          <t>Approvisionnement</t>
        </is>
      </c>
      <c r="E9" s="20" t="inlineStr">
        <is>
          <t>Offre fictive de Modules Phénix SAS</t>
        </is>
      </c>
      <c r="F9" s="21" t="inlineStr">
        <is>
          <t>Léa Imaginaire</t>
        </is>
      </c>
      <c r="G9" s="36" t="n">
        <v>46237</v>
      </c>
      <c r="H9" s="36" t="n">
        <v>46268</v>
      </c>
      <c r="I9" s="36" t="n">
        <v>46269</v>
      </c>
      <c r="J9" s="37" t="n">
        <v>100</v>
      </c>
      <c r="K9" s="19" t="inlineStr">
        <is>
          <t>u</t>
        </is>
      </c>
      <c r="L9" s="38" t="n">
        <v>500</v>
      </c>
      <c r="M9" s="34">
        <f>IF(OR($A9="",$J9="",$L9=""),"",$J9*$L9)</f>
        <v/>
      </c>
      <c r="N9" s="37" t="n">
        <v>100</v>
      </c>
      <c r="O9" s="38" t="n">
        <v>620</v>
      </c>
      <c r="P9" s="34">
        <f>IF(OR($A9="",$N9="",$O9=""),"",$N9*$O9)</f>
        <v/>
      </c>
      <c r="Q9" s="34">
        <f>IF(OR($M9="",$P9=""),"",$P9-$M9)</f>
        <v/>
      </c>
      <c r="R9" s="20" t="inlineStr">
        <is>
          <t>Arbitrer l'achat ou réduire le nombre de modules.</t>
        </is>
      </c>
      <c r="S9" s="19" t="inlineStr">
        <is>
          <t>Confirmée</t>
        </is>
      </c>
      <c r="T9" s="19" t="inlineStr">
        <is>
          <t>Forte</t>
        </is>
      </c>
      <c r="U9" s="26">
        <f>IF(OR($A9="",$H9="",$S9&lt;&gt;"À confirmer"),"",$H9-TODAY())</f>
        <v/>
      </c>
      <c r="V9" s="10">
        <f>IF($A9="","",IF(OR($B9="",$C9="",$D9="",$E9="",$F9="",$G9="",$H9="",$J9="",$K9="",$L9="",$R9="",$S9="",$T9=""),"Données manquantes",IF(AND($S9="À confirmer",$H9&lt;TODAY()-'Paramètres'!$B$7),"Revue très échue",IF(AND($S9="À confirmer",$H9&lt;TODAY()),"Revue échue",IF(AND($S9="À confirmer",$H9&lt;=TODAY()+'Paramètres'!$B$4),"Revue proche",IF(AND($Q9&lt;&gt;"",IFERROR(ABS($Q9),0)&gt;='Paramètres'!$B$6),"Écart majeur",IF(AND($Q9&lt;&gt;"",IFERROR(ABS($Q9/$M9),0)&gt;='Paramètres'!$B$5),"Écart relatif élevé","")))))))</f>
        <v/>
      </c>
      <c r="W9" s="20" t="inlineStr">
        <is>
          <t>Écart de prix confirmé ; décision budgétaire requise.</t>
        </is>
      </c>
    </row>
    <row r="10" ht="30" customHeight="1">
      <c r="A10" s="19" t="inlineStr">
        <is>
          <t>HYP-007</t>
        </is>
      </c>
      <c r="B10" s="20" t="inlineStr">
        <is>
          <t>Chantier fictif Aurore – Val-sur-Rêve</t>
        </is>
      </c>
      <c r="C10" s="20" t="inlineStr">
        <is>
          <t>Une protection réutilisable sera posée sur quinze accès.</t>
        </is>
      </c>
      <c r="D10" s="19" t="inlineStr">
        <is>
          <t>Méthode</t>
        </is>
      </c>
      <c r="E10" s="20" t="inlineStr">
        <is>
          <t>Note fictive de Méthodes Rêvées SAS</t>
        </is>
      </c>
      <c r="F10" s="21" t="inlineStr">
        <is>
          <t>Marc Fabulon</t>
        </is>
      </c>
      <c r="G10" s="36" t="n">
        <v>46244</v>
      </c>
      <c r="H10" s="36" t="n">
        <v>46284</v>
      </c>
      <c r="I10" s="36" t="n">
        <v>46262</v>
      </c>
      <c r="J10" s="37" t="n">
        <v>15</v>
      </c>
      <c r="K10" s="19" t="inlineStr">
        <is>
          <t>u</t>
        </is>
      </c>
      <c r="L10" s="38" t="n">
        <v>190</v>
      </c>
      <c r="M10" s="33">
        <f>IF(OR($A10="",$J10="",$L10=""),"",$J10*$L10)</f>
        <v/>
      </c>
      <c r="N10" s="37" t="n"/>
      <c r="O10" s="38" t="n"/>
      <c r="P10" s="33">
        <f>IF(OR($A10="",$N10="",$O10=""),"",$N10*$O10)</f>
        <v/>
      </c>
      <c r="Q10" s="33">
        <f>IF(OR($M10="",$P10=""),"",$P10-$M10)</f>
        <v/>
      </c>
      <c r="R10" s="20" t="inlineStr">
        <is>
          <t>Employer une protection louée si la solution est abandonnée.</t>
        </is>
      </c>
      <c r="S10" s="19" t="inlineStr">
        <is>
          <t>Abandonnée</t>
        </is>
      </c>
      <c r="T10" s="19" t="inlineStr">
        <is>
          <t>Faible</t>
        </is>
      </c>
      <c r="U10" s="25">
        <f>IF(OR($A10="",$H10="",$S10&lt;&gt;"À confirmer"),"",$H10-TODAY())</f>
        <v/>
      </c>
      <c r="V10" s="7">
        <f>IF($A10="","",IF(OR($B10="",$C10="",$D10="",$E10="",$F10="",$G10="",$H10="",$J10="",$K10="",$L10="",$R10="",$S10="",$T10=""),"Données manquantes",IF(AND($S10="À confirmer",$H10&lt;TODAY()-'Paramètres'!$B$7),"Revue très échue",IF(AND($S10="À confirmer",$H10&lt;TODAY()),"Revue échue",IF(AND($S10="À confirmer",$H10&lt;=TODAY()+'Paramètres'!$B$4),"Revue proche",IF(AND($Q10&lt;&gt;"",IFERROR(ABS($Q10),0)&gt;='Paramètres'!$B$6),"Écart majeur",IF(AND($Q10&lt;&gt;"",IFERROR(ABS($Q10/$M10),0)&gt;='Paramètres'!$B$5),"Écart relatif élevé","")))))))</f>
        <v/>
      </c>
      <c r="W10" s="20" t="inlineStr">
        <is>
          <t>Hypothèse remplacée par une autre méthode de travail.</t>
        </is>
      </c>
    </row>
    <row r="11" ht="30" customHeight="1">
      <c r="A11" s="19" t="inlineStr">
        <is>
          <t>HYP-008</t>
        </is>
      </c>
      <c r="B11" s="20" t="inlineStr">
        <is>
          <t>Chantier fictif Aurore – Val-sur-Rêve</t>
        </is>
      </c>
      <c r="C11" s="20" t="inlineStr">
        <is>
          <t>Le terrassement évacuera cinq cents mètres cubes.</t>
        </is>
      </c>
      <c r="D11" s="19" t="inlineStr">
        <is>
          <t>Matériel</t>
        </is>
      </c>
      <c r="E11" s="20" t="inlineStr">
        <is>
          <t>Relevé fictif de Terrassements Fabuleux SAS</t>
        </is>
      </c>
      <c r="F11" s="21" t="inlineStr">
        <is>
          <t>Inès Chimère</t>
        </is>
      </c>
      <c r="G11" s="36" t="n">
        <v>46202</v>
      </c>
      <c r="H11" s="36" t="n">
        <v>46252</v>
      </c>
      <c r="I11" s="36" t="n"/>
      <c r="J11" s="37" t="n">
        <v>500</v>
      </c>
      <c r="K11" s="19" t="inlineStr">
        <is>
          <t>m³</t>
        </is>
      </c>
      <c r="L11" s="38" t="n">
        <v>18.5</v>
      </c>
      <c r="M11" s="34">
        <f>IF(OR($A11="",$J11="",$L11=""),"",$J11*$L11)</f>
        <v/>
      </c>
      <c r="N11" s="37" t="n"/>
      <c r="O11" s="38" t="n"/>
      <c r="P11" s="34">
        <f>IF(OR($A11="",$N11="",$O11=""),"",$N11*$O11)</f>
        <v/>
      </c>
      <c r="Q11" s="34">
        <f>IF(OR($M11="",$P11=""),"",$P11-$M11)</f>
        <v/>
      </c>
      <c r="R11" s="20" t="inlineStr">
        <is>
          <t>Réserver des rotations supplémentaires et revoir le coût.</t>
        </is>
      </c>
      <c r="S11" s="19" t="inlineStr">
        <is>
          <t>À confirmer</t>
        </is>
      </c>
      <c r="T11" s="19" t="inlineStr">
        <is>
          <t>Forte</t>
        </is>
      </c>
      <c r="U11" s="26">
        <f>IF(OR($A11="",$H11="",$S11&lt;&gt;"À confirmer"),"",$H11-TODAY())</f>
        <v/>
      </c>
      <c r="V11" s="10">
        <f>IF($A11="","",IF(OR($B11="",$C11="",$D11="",$E11="",$F11="",$G11="",$H11="",$J11="",$K11="",$L11="",$R11="",$S11="",$T11=""),"Données manquantes",IF(AND($S11="À confirmer",$H11&lt;TODAY()-'Paramètres'!$B$7),"Revue très échue",IF(AND($S11="À confirmer",$H11&lt;TODAY()),"Revue échue",IF(AND($S11="À confirmer",$H11&lt;=TODAY()+'Paramètres'!$B$4),"Revue proche",IF(AND($Q11&lt;&gt;"",IFERROR(ABS($Q11),0)&gt;='Paramètres'!$B$6),"Écart majeur",IF(AND($Q11&lt;&gt;"",IFERROR(ABS($Q11/$M11),0)&gt;='Paramètres'!$B$5),"Écart relatif élevé","")))))))</f>
        <v/>
      </c>
      <c r="W11" s="20" t="inlineStr">
        <is>
          <t>Revue en retard ; mesure fictive attendue.</t>
        </is>
      </c>
    </row>
    <row r="12" ht="30" customHeight="1">
      <c r="A12" s="19" t="inlineStr">
        <is>
          <t>HYP-009</t>
        </is>
      </c>
      <c r="B12" s="20" t="inlineStr">
        <is>
          <t>Chantier fictif Aurore – Val-sur-Rêve</t>
        </is>
      </c>
      <c r="C12" s="20" t="inlineStr">
        <is>
          <t>Les reprises de finition resteront limitées à deux cents heures.</t>
        </is>
      </c>
      <c r="D12" s="19" t="inlineStr">
        <is>
          <t>Main-d'œuvre</t>
        </is>
      </c>
      <c r="E12" s="20" t="inlineStr">
        <is>
          <t>Retour fictif de Finitions Boréales SAS</t>
        </is>
      </c>
      <c r="F12" s="21" t="inlineStr">
        <is>
          <t>Éva Utopie</t>
        </is>
      </c>
      <c r="G12" s="36" t="n">
        <v>46242</v>
      </c>
      <c r="H12" s="36" t="n">
        <v>46277</v>
      </c>
      <c r="I12" s="36" t="n">
        <v>46270</v>
      </c>
      <c r="J12" s="37" t="n">
        <v>200</v>
      </c>
      <c r="K12" s="19" t="inlineStr">
        <is>
          <t>h</t>
        </is>
      </c>
      <c r="L12" s="38" t="n">
        <v>45</v>
      </c>
      <c r="M12" s="33">
        <f>IF(OR($A12="",$J12="",$L12=""),"",$J12*$L12)</f>
        <v/>
      </c>
      <c r="N12" s="37" t="n">
        <v>190</v>
      </c>
      <c r="O12" s="38" t="n">
        <v>46</v>
      </c>
      <c r="P12" s="33">
        <f>IF(OR($A12="",$N12="",$O12=""),"",$N12*$O12)</f>
        <v/>
      </c>
      <c r="Q12" s="33">
        <f>IF(OR($M12="",$P12=""),"",$P12-$M12)</f>
        <v/>
      </c>
      <c r="R12" s="20" t="inlineStr">
        <is>
          <t>Adapter le séquencement des finitions.</t>
        </is>
      </c>
      <c r="S12" s="19" t="inlineStr">
        <is>
          <t>Confirmée</t>
        </is>
      </c>
      <c r="T12" s="19" t="inlineStr">
        <is>
          <t>Modérée</t>
        </is>
      </c>
      <c r="U12" s="25">
        <f>IF(OR($A12="",$H12="",$S12&lt;&gt;"À confirmer"),"",$H12-TODAY())</f>
        <v/>
      </c>
      <c r="V12" s="7">
        <f>IF($A12="","",IF(OR($B12="",$C12="",$D12="",$E12="",$F12="",$G12="",$H12="",$J12="",$K12="",$L12="",$R12="",$S12="",$T12=""),"Données manquantes",IF(AND($S12="À confirmer",$H12&lt;TODAY()-'Paramètres'!$B$7),"Revue très échue",IF(AND($S12="À confirmer",$H12&lt;TODAY()),"Revue échue",IF(AND($S12="À confirmer",$H12&lt;=TODAY()+'Paramètres'!$B$4),"Revue proche",IF(AND($Q12&lt;&gt;"",IFERROR(ABS($Q12),0)&gt;='Paramètres'!$B$6),"Écart majeur",IF(AND($Q12&lt;&gt;"",IFERROR(ABS($Q12/$M12),0)&gt;='Paramètres'!$B$5),"Écart relatif élevé","")))))))</f>
        <v/>
      </c>
      <c r="W12" s="20" t="inlineStr">
        <is>
          <t>Volume confirmé légèrement inférieur à l'estimation.</t>
        </is>
      </c>
    </row>
    <row r="13" ht="30" customHeight="1">
      <c r="A13" s="19" t="inlineStr">
        <is>
          <t>HYP-010</t>
        </is>
      </c>
      <c r="B13" s="20" t="inlineStr">
        <is>
          <t>Chantier fictif Aurore – Val-sur-Rêve</t>
        </is>
      </c>
      <c r="C13" s="20" t="inlineStr">
        <is>
          <t>La livraison des équipements interviendra sous vingt-cinq jours.</t>
        </is>
      </c>
      <c r="D13" s="19" t="inlineStr">
        <is>
          <t>Planning</t>
        </is>
      </c>
      <c r="E13" s="20" t="inlineStr">
        <is>
          <t>Accusé fictif d'Équipements Arc-en-Ciel SAS</t>
        </is>
      </c>
      <c r="F13" s="21" t="inlineStr">
        <is>
          <t>Noé Fiction</t>
        </is>
      </c>
      <c r="G13" s="36" t="n">
        <v>46264</v>
      </c>
      <c r="H13" s="36" t="n">
        <v>46302</v>
      </c>
      <c r="I13" s="36" t="n"/>
      <c r="J13" s="37" t="n">
        <v>25</v>
      </c>
      <c r="K13" s="19" t="inlineStr">
        <is>
          <t>j</t>
        </is>
      </c>
      <c r="L13" s="38" t="n">
        <v>520</v>
      </c>
      <c r="M13" s="34">
        <f>IF(OR($A13="",$J13="",$L13=""),"",$J13*$L13)</f>
        <v/>
      </c>
      <c r="N13" s="37" t="n"/>
      <c r="O13" s="38" t="n"/>
      <c r="P13" s="34">
        <f>IF(OR($A13="",$N13="",$O13=""),"",$N13*$O13)</f>
        <v/>
      </c>
      <c r="Q13" s="34">
        <f>IF(OR($M13="",$P13=""),"",$P13-$M13)</f>
        <v/>
      </c>
      <c r="R13" s="20" t="inlineStr">
        <is>
          <t>Décaler la pose et maintenir une zone de stockage temporaire.</t>
        </is>
      </c>
      <c r="S13" s="19" t="inlineStr">
        <is>
          <t>À confirmer</t>
        </is>
      </c>
      <c r="T13" s="19" t="inlineStr">
        <is>
          <t>Forte</t>
        </is>
      </c>
      <c r="U13" s="26">
        <f>IF(OR($A13="",$H13="",$S13&lt;&gt;"À confirmer"),"",$H13-TODAY())</f>
        <v/>
      </c>
      <c r="V13" s="10">
        <f>IF($A13="","",IF(OR($B13="",$C13="",$D13="",$E13="",$F13="",$G13="",$H13="",$J13="",$K13="",$L13="",$R13="",$S13="",$T13=""),"Données manquantes",IF(AND($S13="À confirmer",$H13&lt;TODAY()-'Paramètres'!$B$7),"Revue très échue",IF(AND($S13="À confirmer",$H13&lt;TODAY()),"Revue échue",IF(AND($S13="À confirmer",$H13&lt;=TODAY()+'Paramètres'!$B$4),"Revue proche",IF(AND($Q13&lt;&gt;"",IFERROR(ABS($Q13),0)&gt;='Paramètres'!$B$6),"Écart majeur",IF(AND($Q13&lt;&gt;"",IFERROR(ABS($Q13/$M13),0)&gt;='Paramètres'!$B$5),"Écart relatif élevé","")))))))</f>
        <v/>
      </c>
      <c r="W13" s="20" t="inlineStr">
        <is>
          <t>Confirmation écrite fictive attendue.</t>
        </is>
      </c>
    </row>
    <row r="14" ht="30" customHeight="1">
      <c r="A14" s="19" t="n"/>
      <c r="B14" s="20" t="n"/>
      <c r="C14" s="20" t="n"/>
      <c r="D14" s="19" t="n"/>
      <c r="E14" s="20" t="n"/>
      <c r="F14" s="21" t="n"/>
      <c r="G14" s="36" t="n"/>
      <c r="H14" s="36" t="n"/>
      <c r="I14" s="36" t="n"/>
      <c r="J14" s="37" t="n"/>
      <c r="K14" s="19" t="n"/>
      <c r="L14" s="38" t="n"/>
      <c r="M14" s="33">
        <f>IF(OR($A14="",$J14="",$L14=""),"",$J14*$L14)</f>
        <v/>
      </c>
      <c r="N14" s="37" t="n"/>
      <c r="O14" s="38" t="n"/>
      <c r="P14" s="33">
        <f>IF(OR($A14="",$N14="",$O14=""),"",$N14*$O14)</f>
        <v/>
      </c>
      <c r="Q14" s="33">
        <f>IF(OR($M14="",$P14=""),"",$P14-$M14)</f>
        <v/>
      </c>
      <c r="R14" s="20" t="n"/>
      <c r="S14" s="19" t="n"/>
      <c r="T14" s="19" t="n"/>
      <c r="U14" s="25">
        <f>IF(OR($A14="",$H14="",$S14&lt;&gt;"À confirmer"),"",$H14-TODAY())</f>
        <v/>
      </c>
      <c r="V14" s="7">
        <f>IF($A14="","",IF(OR($B14="",$C14="",$D14="",$E14="",$F14="",$G14="",$H14="",$J14="",$K14="",$L14="",$R14="",$S14="",$T14=""),"Données manquantes",IF(AND($S14="À confirmer",$H14&lt;TODAY()-'Paramètres'!$B$7),"Revue très échue",IF(AND($S14="À confirmer",$H14&lt;TODAY()),"Revue échue",IF(AND($S14="À confirmer",$H14&lt;=TODAY()+'Paramètres'!$B$4),"Revue proche",IF(AND($Q14&lt;&gt;"",IFERROR(ABS($Q14),0)&gt;='Paramètres'!$B$6),"Écart majeur",IF(AND($Q14&lt;&gt;"",IFERROR(ABS($Q14/$M14),0)&gt;='Paramètres'!$B$5),"Écart relatif élevé","")))))))</f>
        <v/>
      </c>
      <c r="W14" s="20" t="n"/>
    </row>
    <row r="15" ht="30" customHeight="1">
      <c r="A15" s="19" t="n"/>
      <c r="B15" s="20" t="n"/>
      <c r="C15" s="20" t="n"/>
      <c r="D15" s="19" t="n"/>
      <c r="E15" s="20" t="n"/>
      <c r="F15" s="21" t="n"/>
      <c r="G15" s="36" t="n"/>
      <c r="H15" s="36" t="n"/>
      <c r="I15" s="36" t="n"/>
      <c r="J15" s="37" t="n"/>
      <c r="K15" s="19" t="n"/>
      <c r="L15" s="38" t="n"/>
      <c r="M15" s="34">
        <f>IF(OR($A15="",$J15="",$L15=""),"",$J15*$L15)</f>
        <v/>
      </c>
      <c r="N15" s="37" t="n"/>
      <c r="O15" s="38" t="n"/>
      <c r="P15" s="34">
        <f>IF(OR($A15="",$N15="",$O15=""),"",$N15*$O15)</f>
        <v/>
      </c>
      <c r="Q15" s="34">
        <f>IF(OR($M15="",$P15=""),"",$P15-$M15)</f>
        <v/>
      </c>
      <c r="R15" s="20" t="n"/>
      <c r="S15" s="19" t="n"/>
      <c r="T15" s="19" t="n"/>
      <c r="U15" s="26">
        <f>IF(OR($A15="",$H15="",$S15&lt;&gt;"À confirmer"),"",$H15-TODAY())</f>
        <v/>
      </c>
      <c r="V15" s="10">
        <f>IF($A15="","",IF(OR($B15="",$C15="",$D15="",$E15="",$F15="",$G15="",$H15="",$J15="",$K15="",$L15="",$R15="",$S15="",$T15=""),"Données manquantes",IF(AND($S15="À confirmer",$H15&lt;TODAY()-'Paramètres'!$B$7),"Revue très échue",IF(AND($S15="À confirmer",$H15&lt;TODAY()),"Revue échue",IF(AND($S15="À confirmer",$H15&lt;=TODAY()+'Paramètres'!$B$4),"Revue proche",IF(AND($Q15&lt;&gt;"",IFERROR(ABS($Q15),0)&gt;='Paramètres'!$B$6),"Écart majeur",IF(AND($Q15&lt;&gt;"",IFERROR(ABS($Q15/$M15),0)&gt;='Paramètres'!$B$5),"Écart relatif élevé","")))))))</f>
        <v/>
      </c>
      <c r="W15" s="20" t="n"/>
    </row>
    <row r="16" ht="30" customHeight="1">
      <c r="A16" s="19" t="n"/>
      <c r="B16" s="20" t="n"/>
      <c r="C16" s="20" t="n"/>
      <c r="D16" s="19" t="n"/>
      <c r="E16" s="20" t="n"/>
      <c r="F16" s="21" t="n"/>
      <c r="G16" s="36" t="n"/>
      <c r="H16" s="36" t="n"/>
      <c r="I16" s="36" t="n"/>
      <c r="J16" s="37" t="n"/>
      <c r="K16" s="19" t="n"/>
      <c r="L16" s="38" t="n"/>
      <c r="M16" s="33">
        <f>IF(OR($A16="",$J16="",$L16=""),"",$J16*$L16)</f>
        <v/>
      </c>
      <c r="N16" s="37" t="n"/>
      <c r="O16" s="38" t="n"/>
      <c r="P16" s="33">
        <f>IF(OR($A16="",$N16="",$O16=""),"",$N16*$O16)</f>
        <v/>
      </c>
      <c r="Q16" s="33">
        <f>IF(OR($M16="",$P16=""),"",$P16-$M16)</f>
        <v/>
      </c>
      <c r="R16" s="20" t="n"/>
      <c r="S16" s="19" t="n"/>
      <c r="T16" s="19" t="n"/>
      <c r="U16" s="25">
        <f>IF(OR($A16="",$H16="",$S16&lt;&gt;"À confirmer"),"",$H16-TODAY())</f>
        <v/>
      </c>
      <c r="V16" s="7">
        <f>IF($A16="","",IF(OR($B16="",$C16="",$D16="",$E16="",$F16="",$G16="",$H16="",$J16="",$K16="",$L16="",$R16="",$S16="",$T16=""),"Données manquantes",IF(AND($S16="À confirmer",$H16&lt;TODAY()-'Paramètres'!$B$7),"Revue très échue",IF(AND($S16="À confirmer",$H16&lt;TODAY()),"Revue échue",IF(AND($S16="À confirmer",$H16&lt;=TODAY()+'Paramètres'!$B$4),"Revue proche",IF(AND($Q16&lt;&gt;"",IFERROR(ABS($Q16),0)&gt;='Paramètres'!$B$6),"Écart majeur",IF(AND($Q16&lt;&gt;"",IFERROR(ABS($Q16/$M16),0)&gt;='Paramètres'!$B$5),"Écart relatif élevé","")))))))</f>
        <v/>
      </c>
      <c r="W16" s="20" t="n"/>
    </row>
    <row r="17" ht="30" customHeight="1">
      <c r="A17" s="19" t="n"/>
      <c r="B17" s="20" t="n"/>
      <c r="C17" s="20" t="n"/>
      <c r="D17" s="19" t="n"/>
      <c r="E17" s="20" t="n"/>
      <c r="F17" s="21" t="n"/>
      <c r="G17" s="36" t="n"/>
      <c r="H17" s="36" t="n"/>
      <c r="I17" s="36" t="n"/>
      <c r="J17" s="37" t="n"/>
      <c r="K17" s="19" t="n"/>
      <c r="L17" s="38" t="n"/>
      <c r="M17" s="34">
        <f>IF(OR($A17="",$J17="",$L17=""),"",$J17*$L17)</f>
        <v/>
      </c>
      <c r="N17" s="37" t="n"/>
      <c r="O17" s="38" t="n"/>
      <c r="P17" s="34">
        <f>IF(OR($A17="",$N17="",$O17=""),"",$N17*$O17)</f>
        <v/>
      </c>
      <c r="Q17" s="34">
        <f>IF(OR($M17="",$P17=""),"",$P17-$M17)</f>
        <v/>
      </c>
      <c r="R17" s="20" t="n"/>
      <c r="S17" s="19" t="n"/>
      <c r="T17" s="19" t="n"/>
      <c r="U17" s="26">
        <f>IF(OR($A17="",$H17="",$S17&lt;&gt;"À confirmer"),"",$H17-TODAY())</f>
        <v/>
      </c>
      <c r="V17" s="10">
        <f>IF($A17="","",IF(OR($B17="",$C17="",$D17="",$E17="",$F17="",$G17="",$H17="",$J17="",$K17="",$L17="",$R17="",$S17="",$T17=""),"Données manquantes",IF(AND($S17="À confirmer",$H17&lt;TODAY()-'Paramètres'!$B$7),"Revue très échue",IF(AND($S17="À confirmer",$H17&lt;TODAY()),"Revue échue",IF(AND($S17="À confirmer",$H17&lt;=TODAY()+'Paramètres'!$B$4),"Revue proche",IF(AND($Q17&lt;&gt;"",IFERROR(ABS($Q17),0)&gt;='Paramètres'!$B$6),"Écart majeur",IF(AND($Q17&lt;&gt;"",IFERROR(ABS($Q17/$M17),0)&gt;='Paramètres'!$B$5),"Écart relatif élevé","")))))))</f>
        <v/>
      </c>
      <c r="W17" s="20" t="n"/>
    </row>
    <row r="18" ht="30" customHeight="1">
      <c r="A18" s="19" t="n"/>
      <c r="B18" s="20" t="n"/>
      <c r="C18" s="20" t="n"/>
      <c r="D18" s="19" t="n"/>
      <c r="E18" s="20" t="n"/>
      <c r="F18" s="21" t="n"/>
      <c r="G18" s="36" t="n"/>
      <c r="H18" s="36" t="n"/>
      <c r="I18" s="36" t="n"/>
      <c r="J18" s="37" t="n"/>
      <c r="K18" s="19" t="n"/>
      <c r="L18" s="38" t="n"/>
      <c r="M18" s="33">
        <f>IF(OR($A18="",$J18="",$L18=""),"",$J18*$L18)</f>
        <v/>
      </c>
      <c r="N18" s="37" t="n"/>
      <c r="O18" s="38" t="n"/>
      <c r="P18" s="33">
        <f>IF(OR($A18="",$N18="",$O18=""),"",$N18*$O18)</f>
        <v/>
      </c>
      <c r="Q18" s="33">
        <f>IF(OR($M18="",$P18=""),"",$P18-$M18)</f>
        <v/>
      </c>
      <c r="R18" s="20" t="n"/>
      <c r="S18" s="19" t="n"/>
      <c r="T18" s="19" t="n"/>
      <c r="U18" s="25">
        <f>IF(OR($A18="",$H18="",$S18&lt;&gt;"À confirmer"),"",$H18-TODAY())</f>
        <v/>
      </c>
      <c r="V18" s="7">
        <f>IF($A18="","",IF(OR($B18="",$C18="",$D18="",$E18="",$F18="",$G18="",$H18="",$J18="",$K18="",$L18="",$R18="",$S18="",$T18=""),"Données manquantes",IF(AND($S18="À confirmer",$H18&lt;TODAY()-'Paramètres'!$B$7),"Revue très échue",IF(AND($S18="À confirmer",$H18&lt;TODAY()),"Revue échue",IF(AND($S18="À confirmer",$H18&lt;=TODAY()+'Paramètres'!$B$4),"Revue proche",IF(AND($Q18&lt;&gt;"",IFERROR(ABS($Q18),0)&gt;='Paramètres'!$B$6),"Écart majeur",IF(AND($Q18&lt;&gt;"",IFERROR(ABS($Q18/$M18),0)&gt;='Paramètres'!$B$5),"Écart relatif élevé","")))))))</f>
        <v/>
      </c>
      <c r="W18" s="20" t="n"/>
    </row>
    <row r="19" ht="30" customHeight="1">
      <c r="A19" s="19" t="n"/>
      <c r="B19" s="20" t="n"/>
      <c r="C19" s="20" t="n"/>
      <c r="D19" s="19" t="n"/>
      <c r="E19" s="20" t="n"/>
      <c r="F19" s="21" t="n"/>
      <c r="G19" s="36" t="n"/>
      <c r="H19" s="36" t="n"/>
      <c r="I19" s="36" t="n"/>
      <c r="J19" s="37" t="n"/>
      <c r="K19" s="19" t="n"/>
      <c r="L19" s="38" t="n"/>
      <c r="M19" s="34">
        <f>IF(OR($A19="",$J19="",$L19=""),"",$J19*$L19)</f>
        <v/>
      </c>
      <c r="N19" s="37" t="n"/>
      <c r="O19" s="38" t="n"/>
      <c r="P19" s="34">
        <f>IF(OR($A19="",$N19="",$O19=""),"",$N19*$O19)</f>
        <v/>
      </c>
      <c r="Q19" s="34">
        <f>IF(OR($M19="",$P19=""),"",$P19-$M19)</f>
        <v/>
      </c>
      <c r="R19" s="20" t="n"/>
      <c r="S19" s="19" t="n"/>
      <c r="T19" s="19" t="n"/>
      <c r="U19" s="26">
        <f>IF(OR($A19="",$H19="",$S19&lt;&gt;"À confirmer"),"",$H19-TODAY())</f>
        <v/>
      </c>
      <c r="V19" s="10">
        <f>IF($A19="","",IF(OR($B19="",$C19="",$D19="",$E19="",$F19="",$G19="",$H19="",$J19="",$K19="",$L19="",$R19="",$S19="",$T19=""),"Données manquantes",IF(AND($S19="À confirmer",$H19&lt;TODAY()-'Paramètres'!$B$7),"Revue très échue",IF(AND($S19="À confirmer",$H19&lt;TODAY()),"Revue échue",IF(AND($S19="À confirmer",$H19&lt;=TODAY()+'Paramètres'!$B$4),"Revue proche",IF(AND($Q19&lt;&gt;"",IFERROR(ABS($Q19),0)&gt;='Paramètres'!$B$6),"Écart majeur",IF(AND($Q19&lt;&gt;"",IFERROR(ABS($Q19/$M19),0)&gt;='Paramètres'!$B$5),"Écart relatif élevé","")))))))</f>
        <v/>
      </c>
      <c r="W19" s="20" t="n"/>
    </row>
    <row r="20" ht="30" customHeight="1">
      <c r="A20" s="19" t="n"/>
      <c r="B20" s="20" t="n"/>
      <c r="C20" s="20" t="n"/>
      <c r="D20" s="19" t="n"/>
      <c r="E20" s="20" t="n"/>
      <c r="F20" s="21" t="n"/>
      <c r="G20" s="36" t="n"/>
      <c r="H20" s="36" t="n"/>
      <c r="I20" s="36" t="n"/>
      <c r="J20" s="37" t="n"/>
      <c r="K20" s="19" t="n"/>
      <c r="L20" s="38" t="n"/>
      <c r="M20" s="33">
        <f>IF(OR($A20="",$J20="",$L20=""),"",$J20*$L20)</f>
        <v/>
      </c>
      <c r="N20" s="37" t="n"/>
      <c r="O20" s="38" t="n"/>
      <c r="P20" s="33">
        <f>IF(OR($A20="",$N20="",$O20=""),"",$N20*$O20)</f>
        <v/>
      </c>
      <c r="Q20" s="33">
        <f>IF(OR($M20="",$P20=""),"",$P20-$M20)</f>
        <v/>
      </c>
      <c r="R20" s="20" t="n"/>
      <c r="S20" s="19" t="n"/>
      <c r="T20" s="19" t="n"/>
      <c r="U20" s="25">
        <f>IF(OR($A20="",$H20="",$S20&lt;&gt;"À confirmer"),"",$H20-TODAY())</f>
        <v/>
      </c>
      <c r="V20" s="7">
        <f>IF($A20="","",IF(OR($B20="",$C20="",$D20="",$E20="",$F20="",$G20="",$H20="",$J20="",$K20="",$L20="",$R20="",$S20="",$T20=""),"Données manquantes",IF(AND($S20="À confirmer",$H20&lt;TODAY()-'Paramètres'!$B$7),"Revue très échue",IF(AND($S20="À confirmer",$H20&lt;TODAY()),"Revue échue",IF(AND($S20="À confirmer",$H20&lt;=TODAY()+'Paramètres'!$B$4),"Revue proche",IF(AND($Q20&lt;&gt;"",IFERROR(ABS($Q20),0)&gt;='Paramètres'!$B$6),"Écart majeur",IF(AND($Q20&lt;&gt;"",IFERROR(ABS($Q20/$M20),0)&gt;='Paramètres'!$B$5),"Écart relatif élevé","")))))))</f>
        <v/>
      </c>
      <c r="W20" s="20" t="n"/>
    </row>
    <row r="21" ht="30" customHeight="1">
      <c r="A21" s="19" t="n"/>
      <c r="B21" s="20" t="n"/>
      <c r="C21" s="20" t="n"/>
      <c r="D21" s="19" t="n"/>
      <c r="E21" s="20" t="n"/>
      <c r="F21" s="21" t="n"/>
      <c r="G21" s="36" t="n"/>
      <c r="H21" s="36" t="n"/>
      <c r="I21" s="36" t="n"/>
      <c r="J21" s="37" t="n"/>
      <c r="K21" s="19" t="n"/>
      <c r="L21" s="38" t="n"/>
      <c r="M21" s="34">
        <f>IF(OR($A21="",$J21="",$L21=""),"",$J21*$L21)</f>
        <v/>
      </c>
      <c r="N21" s="37" t="n"/>
      <c r="O21" s="38" t="n"/>
      <c r="P21" s="34">
        <f>IF(OR($A21="",$N21="",$O21=""),"",$N21*$O21)</f>
        <v/>
      </c>
      <c r="Q21" s="34">
        <f>IF(OR($M21="",$P21=""),"",$P21-$M21)</f>
        <v/>
      </c>
      <c r="R21" s="20" t="n"/>
      <c r="S21" s="19" t="n"/>
      <c r="T21" s="19" t="n"/>
      <c r="U21" s="26">
        <f>IF(OR($A21="",$H21="",$S21&lt;&gt;"À confirmer"),"",$H21-TODAY())</f>
        <v/>
      </c>
      <c r="V21" s="10">
        <f>IF($A21="","",IF(OR($B21="",$C21="",$D21="",$E21="",$F21="",$G21="",$H21="",$J21="",$K21="",$L21="",$R21="",$S21="",$T21=""),"Données manquantes",IF(AND($S21="À confirmer",$H21&lt;TODAY()-'Paramètres'!$B$7),"Revue très échue",IF(AND($S21="À confirmer",$H21&lt;TODAY()),"Revue échue",IF(AND($S21="À confirmer",$H21&lt;=TODAY()+'Paramètres'!$B$4),"Revue proche",IF(AND($Q21&lt;&gt;"",IFERROR(ABS($Q21),0)&gt;='Paramètres'!$B$6),"Écart majeur",IF(AND($Q21&lt;&gt;"",IFERROR(ABS($Q21/$M21),0)&gt;='Paramètres'!$B$5),"Écart relatif élevé","")))))))</f>
        <v/>
      </c>
      <c r="W21" s="20" t="n"/>
    </row>
    <row r="22" ht="30" customHeight="1">
      <c r="A22" s="19" t="n"/>
      <c r="B22" s="20" t="n"/>
      <c r="C22" s="20" t="n"/>
      <c r="D22" s="19" t="n"/>
      <c r="E22" s="20" t="n"/>
      <c r="F22" s="21" t="n"/>
      <c r="G22" s="36" t="n"/>
      <c r="H22" s="36" t="n"/>
      <c r="I22" s="36" t="n"/>
      <c r="J22" s="37" t="n"/>
      <c r="K22" s="19" t="n"/>
      <c r="L22" s="38" t="n"/>
      <c r="M22" s="33">
        <f>IF(OR($A22="",$J22="",$L22=""),"",$J22*$L22)</f>
        <v/>
      </c>
      <c r="N22" s="37" t="n"/>
      <c r="O22" s="38" t="n"/>
      <c r="P22" s="33">
        <f>IF(OR($A22="",$N22="",$O22=""),"",$N22*$O22)</f>
        <v/>
      </c>
      <c r="Q22" s="33">
        <f>IF(OR($M22="",$P22=""),"",$P22-$M22)</f>
        <v/>
      </c>
      <c r="R22" s="20" t="n"/>
      <c r="S22" s="19" t="n"/>
      <c r="T22" s="19" t="n"/>
      <c r="U22" s="25">
        <f>IF(OR($A22="",$H22="",$S22&lt;&gt;"À confirmer"),"",$H22-TODAY())</f>
        <v/>
      </c>
      <c r="V22" s="7">
        <f>IF($A22="","",IF(OR($B22="",$C22="",$D22="",$E22="",$F22="",$G22="",$H22="",$J22="",$K22="",$L22="",$R22="",$S22="",$T22=""),"Données manquantes",IF(AND($S22="À confirmer",$H22&lt;TODAY()-'Paramètres'!$B$7),"Revue très échue",IF(AND($S22="À confirmer",$H22&lt;TODAY()),"Revue échue",IF(AND($S22="À confirmer",$H22&lt;=TODAY()+'Paramètres'!$B$4),"Revue proche",IF(AND($Q22&lt;&gt;"",IFERROR(ABS($Q22),0)&gt;='Paramètres'!$B$6),"Écart majeur",IF(AND($Q22&lt;&gt;"",IFERROR(ABS($Q22/$M22),0)&gt;='Paramètres'!$B$5),"Écart relatif élevé","")))))))</f>
        <v/>
      </c>
      <c r="W22" s="20" t="n"/>
    </row>
    <row r="23" ht="30" customHeight="1">
      <c r="A23" s="19" t="n"/>
      <c r="B23" s="20" t="n"/>
      <c r="C23" s="20" t="n"/>
      <c r="D23" s="19" t="n"/>
      <c r="E23" s="20" t="n"/>
      <c r="F23" s="21" t="n"/>
      <c r="G23" s="36" t="n"/>
      <c r="H23" s="36" t="n"/>
      <c r="I23" s="36" t="n"/>
      <c r="J23" s="37" t="n"/>
      <c r="K23" s="19" t="n"/>
      <c r="L23" s="38" t="n"/>
      <c r="M23" s="34">
        <f>IF(OR($A23="",$J23="",$L23=""),"",$J23*$L23)</f>
        <v/>
      </c>
      <c r="N23" s="37" t="n"/>
      <c r="O23" s="38" t="n"/>
      <c r="P23" s="34">
        <f>IF(OR($A23="",$N23="",$O23=""),"",$N23*$O23)</f>
        <v/>
      </c>
      <c r="Q23" s="34">
        <f>IF(OR($M23="",$P23=""),"",$P23-$M23)</f>
        <v/>
      </c>
      <c r="R23" s="20" t="n"/>
      <c r="S23" s="19" t="n"/>
      <c r="T23" s="19" t="n"/>
      <c r="U23" s="26">
        <f>IF(OR($A23="",$H23="",$S23&lt;&gt;"À confirmer"),"",$H23-TODAY())</f>
        <v/>
      </c>
      <c r="V23" s="10">
        <f>IF($A23="","",IF(OR($B23="",$C23="",$D23="",$E23="",$F23="",$G23="",$H23="",$J23="",$K23="",$L23="",$R23="",$S23="",$T23=""),"Données manquantes",IF(AND($S23="À confirmer",$H23&lt;TODAY()-'Paramètres'!$B$7),"Revue très échue",IF(AND($S23="À confirmer",$H23&lt;TODAY()),"Revue échue",IF(AND($S23="À confirmer",$H23&lt;=TODAY()+'Paramètres'!$B$4),"Revue proche",IF(AND($Q23&lt;&gt;"",IFERROR(ABS($Q23),0)&gt;='Paramètres'!$B$6),"Écart majeur",IF(AND($Q23&lt;&gt;"",IFERROR(ABS($Q23/$M23),0)&gt;='Paramètres'!$B$5),"Écart relatif élevé","")))))))</f>
        <v/>
      </c>
      <c r="W23" s="20" t="n"/>
    </row>
    <row r="24" ht="30" customHeight="1">
      <c r="A24" s="19" t="n"/>
      <c r="B24" s="20" t="n"/>
      <c r="C24" s="20" t="n"/>
      <c r="D24" s="19" t="n"/>
      <c r="E24" s="20" t="n"/>
      <c r="F24" s="21" t="n"/>
      <c r="G24" s="36" t="n"/>
      <c r="H24" s="36" t="n"/>
      <c r="I24" s="36" t="n"/>
      <c r="J24" s="37" t="n"/>
      <c r="K24" s="19" t="n"/>
      <c r="L24" s="38" t="n"/>
      <c r="M24" s="33">
        <f>IF(OR($A24="",$J24="",$L24=""),"",$J24*$L24)</f>
        <v/>
      </c>
      <c r="N24" s="37" t="n"/>
      <c r="O24" s="38" t="n"/>
      <c r="P24" s="33">
        <f>IF(OR($A24="",$N24="",$O24=""),"",$N24*$O24)</f>
        <v/>
      </c>
      <c r="Q24" s="33">
        <f>IF(OR($M24="",$P24=""),"",$P24-$M24)</f>
        <v/>
      </c>
      <c r="R24" s="20" t="n"/>
      <c r="S24" s="19" t="n"/>
      <c r="T24" s="19" t="n"/>
      <c r="U24" s="25">
        <f>IF(OR($A24="",$H24="",$S24&lt;&gt;"À confirmer"),"",$H24-TODAY())</f>
        <v/>
      </c>
      <c r="V24" s="7">
        <f>IF($A24="","",IF(OR($B24="",$C24="",$D24="",$E24="",$F24="",$G24="",$H24="",$J24="",$K24="",$L24="",$R24="",$S24="",$T24=""),"Données manquantes",IF(AND($S24="À confirmer",$H24&lt;TODAY()-'Paramètres'!$B$7),"Revue très échue",IF(AND($S24="À confirmer",$H24&lt;TODAY()),"Revue échue",IF(AND($S24="À confirmer",$H24&lt;=TODAY()+'Paramètres'!$B$4),"Revue proche",IF(AND($Q24&lt;&gt;"",IFERROR(ABS($Q24),0)&gt;='Paramètres'!$B$6),"Écart majeur",IF(AND($Q24&lt;&gt;"",IFERROR(ABS($Q24/$M24),0)&gt;='Paramètres'!$B$5),"Écart relatif élevé","")))))))</f>
        <v/>
      </c>
      <c r="W24" s="20" t="n"/>
    </row>
    <row r="25" ht="30" customHeight="1">
      <c r="A25" s="19" t="n"/>
      <c r="B25" s="20" t="n"/>
      <c r="C25" s="20" t="n"/>
      <c r="D25" s="19" t="n"/>
      <c r="E25" s="20" t="n"/>
      <c r="F25" s="21" t="n"/>
      <c r="G25" s="36" t="n"/>
      <c r="H25" s="36" t="n"/>
      <c r="I25" s="36" t="n"/>
      <c r="J25" s="37" t="n"/>
      <c r="K25" s="19" t="n"/>
      <c r="L25" s="38" t="n"/>
      <c r="M25" s="34">
        <f>IF(OR($A25="",$J25="",$L25=""),"",$J25*$L25)</f>
        <v/>
      </c>
      <c r="N25" s="37" t="n"/>
      <c r="O25" s="38" t="n"/>
      <c r="P25" s="34">
        <f>IF(OR($A25="",$N25="",$O25=""),"",$N25*$O25)</f>
        <v/>
      </c>
      <c r="Q25" s="34">
        <f>IF(OR($M25="",$P25=""),"",$P25-$M25)</f>
        <v/>
      </c>
      <c r="R25" s="20" t="n"/>
      <c r="S25" s="19" t="n"/>
      <c r="T25" s="19" t="n"/>
      <c r="U25" s="26">
        <f>IF(OR($A25="",$H25="",$S25&lt;&gt;"À confirmer"),"",$H25-TODAY())</f>
        <v/>
      </c>
      <c r="V25" s="10">
        <f>IF($A25="","",IF(OR($B25="",$C25="",$D25="",$E25="",$F25="",$G25="",$H25="",$J25="",$K25="",$L25="",$R25="",$S25="",$T25=""),"Données manquantes",IF(AND($S25="À confirmer",$H25&lt;TODAY()-'Paramètres'!$B$7),"Revue très échue",IF(AND($S25="À confirmer",$H25&lt;TODAY()),"Revue échue",IF(AND($S25="À confirmer",$H25&lt;=TODAY()+'Paramètres'!$B$4),"Revue proche",IF(AND($Q25&lt;&gt;"",IFERROR(ABS($Q25),0)&gt;='Paramètres'!$B$6),"Écart majeur",IF(AND($Q25&lt;&gt;"",IFERROR(ABS($Q25/$M25),0)&gt;='Paramètres'!$B$5),"Écart relatif élevé","")))))))</f>
        <v/>
      </c>
      <c r="W25" s="20" t="n"/>
    </row>
    <row r="26" ht="30" customHeight="1">
      <c r="A26" s="19" t="n"/>
      <c r="B26" s="20" t="n"/>
      <c r="C26" s="20" t="n"/>
      <c r="D26" s="19" t="n"/>
      <c r="E26" s="20" t="n"/>
      <c r="F26" s="21" t="n"/>
      <c r="G26" s="36" t="n"/>
      <c r="H26" s="36" t="n"/>
      <c r="I26" s="36" t="n"/>
      <c r="J26" s="37" t="n"/>
      <c r="K26" s="19" t="n"/>
      <c r="L26" s="38" t="n"/>
      <c r="M26" s="33">
        <f>IF(OR($A26="",$J26="",$L26=""),"",$J26*$L26)</f>
        <v/>
      </c>
      <c r="N26" s="37" t="n"/>
      <c r="O26" s="38" t="n"/>
      <c r="P26" s="33">
        <f>IF(OR($A26="",$N26="",$O26=""),"",$N26*$O26)</f>
        <v/>
      </c>
      <c r="Q26" s="33">
        <f>IF(OR($M26="",$P26=""),"",$P26-$M26)</f>
        <v/>
      </c>
      <c r="R26" s="20" t="n"/>
      <c r="S26" s="19" t="n"/>
      <c r="T26" s="19" t="n"/>
      <c r="U26" s="25">
        <f>IF(OR($A26="",$H26="",$S26&lt;&gt;"À confirmer"),"",$H26-TODAY())</f>
        <v/>
      </c>
      <c r="V26" s="7">
        <f>IF($A26="","",IF(OR($B26="",$C26="",$D26="",$E26="",$F26="",$G26="",$H26="",$J26="",$K26="",$L26="",$R26="",$S26="",$T26=""),"Données manquantes",IF(AND($S26="À confirmer",$H26&lt;TODAY()-'Paramètres'!$B$7),"Revue très échue",IF(AND($S26="À confirmer",$H26&lt;TODAY()),"Revue échue",IF(AND($S26="À confirmer",$H26&lt;=TODAY()+'Paramètres'!$B$4),"Revue proche",IF(AND($Q26&lt;&gt;"",IFERROR(ABS($Q26),0)&gt;='Paramètres'!$B$6),"Écart majeur",IF(AND($Q26&lt;&gt;"",IFERROR(ABS($Q26/$M26),0)&gt;='Paramètres'!$B$5),"Écart relatif élevé","")))))))</f>
        <v/>
      </c>
      <c r="W26" s="20" t="n"/>
    </row>
    <row r="27" ht="30" customHeight="1">
      <c r="A27" s="19" t="n"/>
      <c r="B27" s="20" t="n"/>
      <c r="C27" s="20" t="n"/>
      <c r="D27" s="19" t="n"/>
      <c r="E27" s="20" t="n"/>
      <c r="F27" s="21" t="n"/>
      <c r="G27" s="36" t="n"/>
      <c r="H27" s="36" t="n"/>
      <c r="I27" s="36" t="n"/>
      <c r="J27" s="37" t="n"/>
      <c r="K27" s="19" t="n"/>
      <c r="L27" s="38" t="n"/>
      <c r="M27" s="34">
        <f>IF(OR($A27="",$J27="",$L27=""),"",$J27*$L27)</f>
        <v/>
      </c>
      <c r="N27" s="37" t="n"/>
      <c r="O27" s="38" t="n"/>
      <c r="P27" s="34">
        <f>IF(OR($A27="",$N27="",$O27=""),"",$N27*$O27)</f>
        <v/>
      </c>
      <c r="Q27" s="34">
        <f>IF(OR($M27="",$P27=""),"",$P27-$M27)</f>
        <v/>
      </c>
      <c r="R27" s="20" t="n"/>
      <c r="S27" s="19" t="n"/>
      <c r="T27" s="19" t="n"/>
      <c r="U27" s="26">
        <f>IF(OR($A27="",$H27="",$S27&lt;&gt;"À confirmer"),"",$H27-TODAY())</f>
        <v/>
      </c>
      <c r="V27" s="10">
        <f>IF($A27="","",IF(OR($B27="",$C27="",$D27="",$E27="",$F27="",$G27="",$H27="",$J27="",$K27="",$L27="",$R27="",$S27="",$T27=""),"Données manquantes",IF(AND($S27="À confirmer",$H27&lt;TODAY()-'Paramètres'!$B$7),"Revue très échue",IF(AND($S27="À confirmer",$H27&lt;TODAY()),"Revue échue",IF(AND($S27="À confirmer",$H27&lt;=TODAY()+'Paramètres'!$B$4),"Revue proche",IF(AND($Q27&lt;&gt;"",IFERROR(ABS($Q27),0)&gt;='Paramètres'!$B$6),"Écart majeur",IF(AND($Q27&lt;&gt;"",IFERROR(ABS($Q27/$M27),0)&gt;='Paramètres'!$B$5),"Écart relatif élevé","")))))))</f>
        <v/>
      </c>
      <c r="W27" s="20" t="n"/>
    </row>
    <row r="28" ht="30" customHeight="1">
      <c r="A28" s="19" t="n"/>
      <c r="B28" s="20" t="n"/>
      <c r="C28" s="20" t="n"/>
      <c r="D28" s="19" t="n"/>
      <c r="E28" s="20" t="n"/>
      <c r="F28" s="21" t="n"/>
      <c r="G28" s="36" t="n"/>
      <c r="H28" s="36" t="n"/>
      <c r="I28" s="36" t="n"/>
      <c r="J28" s="37" t="n"/>
      <c r="K28" s="19" t="n"/>
      <c r="L28" s="38" t="n"/>
      <c r="M28" s="33">
        <f>IF(OR($A28="",$J28="",$L28=""),"",$J28*$L28)</f>
        <v/>
      </c>
      <c r="N28" s="37" t="n"/>
      <c r="O28" s="38" t="n"/>
      <c r="P28" s="33">
        <f>IF(OR($A28="",$N28="",$O28=""),"",$N28*$O28)</f>
        <v/>
      </c>
      <c r="Q28" s="33">
        <f>IF(OR($M28="",$P28=""),"",$P28-$M28)</f>
        <v/>
      </c>
      <c r="R28" s="20" t="n"/>
      <c r="S28" s="19" t="n"/>
      <c r="T28" s="19" t="n"/>
      <c r="U28" s="25">
        <f>IF(OR($A28="",$H28="",$S28&lt;&gt;"À confirmer"),"",$H28-TODAY())</f>
        <v/>
      </c>
      <c r="V28" s="7">
        <f>IF($A28="","",IF(OR($B28="",$C28="",$D28="",$E28="",$F28="",$G28="",$H28="",$J28="",$K28="",$L28="",$R28="",$S28="",$T28=""),"Données manquantes",IF(AND($S28="À confirmer",$H28&lt;TODAY()-'Paramètres'!$B$7),"Revue très échue",IF(AND($S28="À confirmer",$H28&lt;TODAY()),"Revue échue",IF(AND($S28="À confirmer",$H28&lt;=TODAY()+'Paramètres'!$B$4),"Revue proche",IF(AND($Q28&lt;&gt;"",IFERROR(ABS($Q28),0)&gt;='Paramètres'!$B$6),"Écart majeur",IF(AND($Q28&lt;&gt;"",IFERROR(ABS($Q28/$M28),0)&gt;='Paramètres'!$B$5),"Écart relatif élevé","")))))))</f>
        <v/>
      </c>
      <c r="W28" s="20" t="n"/>
    </row>
    <row r="29" ht="30" customHeight="1">
      <c r="A29" s="19" t="n"/>
      <c r="B29" s="20" t="n"/>
      <c r="C29" s="20" t="n"/>
      <c r="D29" s="19" t="n"/>
      <c r="E29" s="20" t="n"/>
      <c r="F29" s="21" t="n"/>
      <c r="G29" s="36" t="n"/>
      <c r="H29" s="36" t="n"/>
      <c r="I29" s="36" t="n"/>
      <c r="J29" s="37" t="n"/>
      <c r="K29" s="19" t="n"/>
      <c r="L29" s="38" t="n"/>
      <c r="M29" s="34">
        <f>IF(OR($A29="",$J29="",$L29=""),"",$J29*$L29)</f>
        <v/>
      </c>
      <c r="N29" s="37" t="n"/>
      <c r="O29" s="38" t="n"/>
      <c r="P29" s="34">
        <f>IF(OR($A29="",$N29="",$O29=""),"",$N29*$O29)</f>
        <v/>
      </c>
      <c r="Q29" s="34">
        <f>IF(OR($M29="",$P29=""),"",$P29-$M29)</f>
        <v/>
      </c>
      <c r="R29" s="20" t="n"/>
      <c r="S29" s="19" t="n"/>
      <c r="T29" s="19" t="n"/>
      <c r="U29" s="26">
        <f>IF(OR($A29="",$H29="",$S29&lt;&gt;"À confirmer"),"",$H29-TODAY())</f>
        <v/>
      </c>
      <c r="V29" s="10">
        <f>IF($A29="","",IF(OR($B29="",$C29="",$D29="",$E29="",$F29="",$G29="",$H29="",$J29="",$K29="",$L29="",$R29="",$S29="",$T29=""),"Données manquantes",IF(AND($S29="À confirmer",$H29&lt;TODAY()-'Paramètres'!$B$7),"Revue très échue",IF(AND($S29="À confirmer",$H29&lt;TODAY()),"Revue échue",IF(AND($S29="À confirmer",$H29&lt;=TODAY()+'Paramètres'!$B$4),"Revue proche",IF(AND($Q29&lt;&gt;"",IFERROR(ABS($Q29),0)&gt;='Paramètres'!$B$6),"Écart majeur",IF(AND($Q29&lt;&gt;"",IFERROR(ABS($Q29/$M29),0)&gt;='Paramètres'!$B$5),"Écart relatif élevé","")))))))</f>
        <v/>
      </c>
      <c r="W29" s="20" t="n"/>
    </row>
    <row r="30" ht="30" customHeight="1">
      <c r="A30" s="19" t="n"/>
      <c r="B30" s="20" t="n"/>
      <c r="C30" s="20" t="n"/>
      <c r="D30" s="19" t="n"/>
      <c r="E30" s="20" t="n"/>
      <c r="F30" s="21" t="n"/>
      <c r="G30" s="36" t="n"/>
      <c r="H30" s="36" t="n"/>
      <c r="I30" s="36" t="n"/>
      <c r="J30" s="37" t="n"/>
      <c r="K30" s="19" t="n"/>
      <c r="L30" s="38" t="n"/>
      <c r="M30" s="33">
        <f>IF(OR($A30="",$J30="",$L30=""),"",$J30*$L30)</f>
        <v/>
      </c>
      <c r="N30" s="37" t="n"/>
      <c r="O30" s="38" t="n"/>
      <c r="P30" s="33">
        <f>IF(OR($A30="",$N30="",$O30=""),"",$N30*$O30)</f>
        <v/>
      </c>
      <c r="Q30" s="33">
        <f>IF(OR($M30="",$P30=""),"",$P30-$M30)</f>
        <v/>
      </c>
      <c r="R30" s="20" t="n"/>
      <c r="S30" s="19" t="n"/>
      <c r="T30" s="19" t="n"/>
      <c r="U30" s="25">
        <f>IF(OR($A30="",$H30="",$S30&lt;&gt;"À confirmer"),"",$H30-TODAY())</f>
        <v/>
      </c>
      <c r="V30" s="7">
        <f>IF($A30="","",IF(OR($B30="",$C30="",$D30="",$E30="",$F30="",$G30="",$H30="",$J30="",$K30="",$L30="",$R30="",$S30="",$T30=""),"Données manquantes",IF(AND($S30="À confirmer",$H30&lt;TODAY()-'Paramètres'!$B$7),"Revue très échue",IF(AND($S30="À confirmer",$H30&lt;TODAY()),"Revue échue",IF(AND($S30="À confirmer",$H30&lt;=TODAY()+'Paramètres'!$B$4),"Revue proche",IF(AND($Q30&lt;&gt;"",IFERROR(ABS($Q30),0)&gt;='Paramètres'!$B$6),"Écart majeur",IF(AND($Q30&lt;&gt;"",IFERROR(ABS($Q30/$M30),0)&gt;='Paramètres'!$B$5),"Écart relatif élevé","")))))))</f>
        <v/>
      </c>
      <c r="W30" s="20" t="n"/>
    </row>
    <row r="31" ht="30" customHeight="1">
      <c r="A31" s="19" t="n"/>
      <c r="B31" s="20" t="n"/>
      <c r="C31" s="20" t="n"/>
      <c r="D31" s="19" t="n"/>
      <c r="E31" s="20" t="n"/>
      <c r="F31" s="21" t="n"/>
      <c r="G31" s="36" t="n"/>
      <c r="H31" s="36" t="n"/>
      <c r="I31" s="36" t="n"/>
      <c r="J31" s="37" t="n"/>
      <c r="K31" s="19" t="n"/>
      <c r="L31" s="38" t="n"/>
      <c r="M31" s="34">
        <f>IF(OR($A31="",$J31="",$L31=""),"",$J31*$L31)</f>
        <v/>
      </c>
      <c r="N31" s="37" t="n"/>
      <c r="O31" s="38" t="n"/>
      <c r="P31" s="34">
        <f>IF(OR($A31="",$N31="",$O31=""),"",$N31*$O31)</f>
        <v/>
      </c>
      <c r="Q31" s="34">
        <f>IF(OR($M31="",$P31=""),"",$P31-$M31)</f>
        <v/>
      </c>
      <c r="R31" s="20" t="n"/>
      <c r="S31" s="19" t="n"/>
      <c r="T31" s="19" t="n"/>
      <c r="U31" s="26">
        <f>IF(OR($A31="",$H31="",$S31&lt;&gt;"À confirmer"),"",$H31-TODAY())</f>
        <v/>
      </c>
      <c r="V31" s="10">
        <f>IF($A31="","",IF(OR($B31="",$C31="",$D31="",$E31="",$F31="",$G31="",$H31="",$J31="",$K31="",$L31="",$R31="",$S31="",$T31=""),"Données manquantes",IF(AND($S31="À confirmer",$H31&lt;TODAY()-'Paramètres'!$B$7),"Revue très échue",IF(AND($S31="À confirmer",$H31&lt;TODAY()),"Revue échue",IF(AND($S31="À confirmer",$H31&lt;=TODAY()+'Paramètres'!$B$4),"Revue proche",IF(AND($Q31&lt;&gt;"",IFERROR(ABS($Q31),0)&gt;='Paramètres'!$B$6),"Écart majeur",IF(AND($Q31&lt;&gt;"",IFERROR(ABS($Q31/$M31),0)&gt;='Paramètres'!$B$5),"Écart relatif élevé","")))))))</f>
        <v/>
      </c>
      <c r="W31" s="20" t="n"/>
    </row>
    <row r="32" ht="30" customHeight="1">
      <c r="A32" s="19" t="n"/>
      <c r="B32" s="20" t="n"/>
      <c r="C32" s="20" t="n"/>
      <c r="D32" s="19" t="n"/>
      <c r="E32" s="20" t="n"/>
      <c r="F32" s="21" t="n"/>
      <c r="G32" s="36" t="n"/>
      <c r="H32" s="36" t="n"/>
      <c r="I32" s="36" t="n"/>
      <c r="J32" s="37" t="n"/>
      <c r="K32" s="19" t="n"/>
      <c r="L32" s="38" t="n"/>
      <c r="M32" s="33">
        <f>IF(OR($A32="",$J32="",$L32=""),"",$J32*$L32)</f>
        <v/>
      </c>
      <c r="N32" s="37" t="n"/>
      <c r="O32" s="38" t="n"/>
      <c r="P32" s="33">
        <f>IF(OR($A32="",$N32="",$O32=""),"",$N32*$O32)</f>
        <v/>
      </c>
      <c r="Q32" s="33">
        <f>IF(OR($M32="",$P32=""),"",$P32-$M32)</f>
        <v/>
      </c>
      <c r="R32" s="20" t="n"/>
      <c r="S32" s="19" t="n"/>
      <c r="T32" s="19" t="n"/>
      <c r="U32" s="25">
        <f>IF(OR($A32="",$H32="",$S32&lt;&gt;"À confirmer"),"",$H32-TODAY())</f>
        <v/>
      </c>
      <c r="V32" s="7">
        <f>IF($A32="","",IF(OR($B32="",$C32="",$D32="",$E32="",$F32="",$G32="",$H32="",$J32="",$K32="",$L32="",$R32="",$S32="",$T32=""),"Données manquantes",IF(AND($S32="À confirmer",$H32&lt;TODAY()-'Paramètres'!$B$7),"Revue très échue",IF(AND($S32="À confirmer",$H32&lt;TODAY()),"Revue échue",IF(AND($S32="À confirmer",$H32&lt;=TODAY()+'Paramètres'!$B$4),"Revue proche",IF(AND($Q32&lt;&gt;"",IFERROR(ABS($Q32),0)&gt;='Paramètres'!$B$6),"Écart majeur",IF(AND($Q32&lt;&gt;"",IFERROR(ABS($Q32/$M32),0)&gt;='Paramètres'!$B$5),"Écart relatif élevé","")))))))</f>
        <v/>
      </c>
      <c r="W32" s="20" t="n"/>
    </row>
    <row r="33" ht="30" customHeight="1">
      <c r="A33" s="19" t="n"/>
      <c r="B33" s="20" t="n"/>
      <c r="C33" s="20" t="n"/>
      <c r="D33" s="19" t="n"/>
      <c r="E33" s="20" t="n"/>
      <c r="F33" s="21" t="n"/>
      <c r="G33" s="36" t="n"/>
      <c r="H33" s="36" t="n"/>
      <c r="I33" s="36" t="n"/>
      <c r="J33" s="37" t="n"/>
      <c r="K33" s="19" t="n"/>
      <c r="L33" s="38" t="n"/>
      <c r="M33" s="34">
        <f>IF(OR($A33="",$J33="",$L33=""),"",$J33*$L33)</f>
        <v/>
      </c>
      <c r="N33" s="37" t="n"/>
      <c r="O33" s="38" t="n"/>
      <c r="P33" s="34">
        <f>IF(OR($A33="",$N33="",$O33=""),"",$N33*$O33)</f>
        <v/>
      </c>
      <c r="Q33" s="34">
        <f>IF(OR($M33="",$P33=""),"",$P33-$M33)</f>
        <v/>
      </c>
      <c r="R33" s="20" t="n"/>
      <c r="S33" s="19" t="n"/>
      <c r="T33" s="19" t="n"/>
      <c r="U33" s="26">
        <f>IF(OR($A33="",$H33="",$S33&lt;&gt;"À confirmer"),"",$H33-TODAY())</f>
        <v/>
      </c>
      <c r="V33" s="10">
        <f>IF($A33="","",IF(OR($B33="",$C33="",$D33="",$E33="",$F33="",$G33="",$H33="",$J33="",$K33="",$L33="",$R33="",$S33="",$T33=""),"Données manquantes",IF(AND($S33="À confirmer",$H33&lt;TODAY()-'Paramètres'!$B$7),"Revue très échue",IF(AND($S33="À confirmer",$H33&lt;TODAY()),"Revue échue",IF(AND($S33="À confirmer",$H33&lt;=TODAY()+'Paramètres'!$B$4),"Revue proche",IF(AND($Q33&lt;&gt;"",IFERROR(ABS($Q33),0)&gt;='Paramètres'!$B$6),"Écart majeur",IF(AND($Q33&lt;&gt;"",IFERROR(ABS($Q33/$M33),0)&gt;='Paramètres'!$B$5),"Écart relatif élevé","")))))))</f>
        <v/>
      </c>
      <c r="W33" s="20" t="n"/>
    </row>
    <row r="34" ht="30" customHeight="1">
      <c r="A34" s="19" t="n"/>
      <c r="B34" s="20" t="n"/>
      <c r="C34" s="20" t="n"/>
      <c r="D34" s="19" t="n"/>
      <c r="E34" s="20" t="n"/>
      <c r="F34" s="21" t="n"/>
      <c r="G34" s="36" t="n"/>
      <c r="H34" s="36" t="n"/>
      <c r="I34" s="36" t="n"/>
      <c r="J34" s="37" t="n"/>
      <c r="K34" s="19" t="n"/>
      <c r="L34" s="38" t="n"/>
      <c r="M34" s="33">
        <f>IF(OR($A34="",$J34="",$L34=""),"",$J34*$L34)</f>
        <v/>
      </c>
      <c r="N34" s="37" t="n"/>
      <c r="O34" s="38" t="n"/>
      <c r="P34" s="33">
        <f>IF(OR($A34="",$N34="",$O34=""),"",$N34*$O34)</f>
        <v/>
      </c>
      <c r="Q34" s="33">
        <f>IF(OR($M34="",$P34=""),"",$P34-$M34)</f>
        <v/>
      </c>
      <c r="R34" s="20" t="n"/>
      <c r="S34" s="19" t="n"/>
      <c r="T34" s="19" t="n"/>
      <c r="U34" s="25">
        <f>IF(OR($A34="",$H34="",$S34&lt;&gt;"À confirmer"),"",$H34-TODAY())</f>
        <v/>
      </c>
      <c r="V34" s="7">
        <f>IF($A34="","",IF(OR($B34="",$C34="",$D34="",$E34="",$F34="",$G34="",$H34="",$J34="",$K34="",$L34="",$R34="",$S34="",$T34=""),"Données manquantes",IF(AND($S34="À confirmer",$H34&lt;TODAY()-'Paramètres'!$B$7),"Revue très échue",IF(AND($S34="À confirmer",$H34&lt;TODAY()),"Revue échue",IF(AND($S34="À confirmer",$H34&lt;=TODAY()+'Paramètres'!$B$4),"Revue proche",IF(AND($Q34&lt;&gt;"",IFERROR(ABS($Q34),0)&gt;='Paramètres'!$B$6),"Écart majeur",IF(AND($Q34&lt;&gt;"",IFERROR(ABS($Q34/$M34),0)&gt;='Paramètres'!$B$5),"Écart relatif élevé","")))))))</f>
        <v/>
      </c>
      <c r="W34" s="20" t="n"/>
    </row>
    <row r="35" ht="30" customHeight="1">
      <c r="A35" s="19" t="n"/>
      <c r="B35" s="20" t="n"/>
      <c r="C35" s="20" t="n"/>
      <c r="D35" s="19" t="n"/>
      <c r="E35" s="20" t="n"/>
      <c r="F35" s="21" t="n"/>
      <c r="G35" s="36" t="n"/>
      <c r="H35" s="36" t="n"/>
      <c r="I35" s="36" t="n"/>
      <c r="J35" s="37" t="n"/>
      <c r="K35" s="19" t="n"/>
      <c r="L35" s="38" t="n"/>
      <c r="M35" s="34">
        <f>IF(OR($A35="",$J35="",$L35=""),"",$J35*$L35)</f>
        <v/>
      </c>
      <c r="N35" s="37" t="n"/>
      <c r="O35" s="38" t="n"/>
      <c r="P35" s="34">
        <f>IF(OR($A35="",$N35="",$O35=""),"",$N35*$O35)</f>
        <v/>
      </c>
      <c r="Q35" s="34">
        <f>IF(OR($M35="",$P35=""),"",$P35-$M35)</f>
        <v/>
      </c>
      <c r="R35" s="20" t="n"/>
      <c r="S35" s="19" t="n"/>
      <c r="T35" s="19" t="n"/>
      <c r="U35" s="26">
        <f>IF(OR($A35="",$H35="",$S35&lt;&gt;"À confirmer"),"",$H35-TODAY())</f>
        <v/>
      </c>
      <c r="V35" s="10">
        <f>IF($A35="","",IF(OR($B35="",$C35="",$D35="",$E35="",$F35="",$G35="",$H35="",$J35="",$K35="",$L35="",$R35="",$S35="",$T35=""),"Données manquantes",IF(AND($S35="À confirmer",$H35&lt;TODAY()-'Paramètres'!$B$7),"Revue très échue",IF(AND($S35="À confirmer",$H35&lt;TODAY()),"Revue échue",IF(AND($S35="À confirmer",$H35&lt;=TODAY()+'Paramètres'!$B$4),"Revue proche",IF(AND($Q35&lt;&gt;"",IFERROR(ABS($Q35),0)&gt;='Paramètres'!$B$6),"Écart majeur",IF(AND($Q35&lt;&gt;"",IFERROR(ABS($Q35/$M35),0)&gt;='Paramètres'!$B$5),"Écart relatif élevé","")))))))</f>
        <v/>
      </c>
      <c r="W35" s="20" t="n"/>
    </row>
    <row r="36" ht="30" customHeight="1">
      <c r="A36" s="19" t="n"/>
      <c r="B36" s="20" t="n"/>
      <c r="C36" s="20" t="n"/>
      <c r="D36" s="19" t="n"/>
      <c r="E36" s="20" t="n"/>
      <c r="F36" s="21" t="n"/>
      <c r="G36" s="36" t="n"/>
      <c r="H36" s="36" t="n"/>
      <c r="I36" s="36" t="n"/>
      <c r="J36" s="37" t="n"/>
      <c r="K36" s="19" t="n"/>
      <c r="L36" s="38" t="n"/>
      <c r="M36" s="33">
        <f>IF(OR($A36="",$J36="",$L36=""),"",$J36*$L36)</f>
        <v/>
      </c>
      <c r="N36" s="37" t="n"/>
      <c r="O36" s="38" t="n"/>
      <c r="P36" s="33">
        <f>IF(OR($A36="",$N36="",$O36=""),"",$N36*$O36)</f>
        <v/>
      </c>
      <c r="Q36" s="33">
        <f>IF(OR($M36="",$P36=""),"",$P36-$M36)</f>
        <v/>
      </c>
      <c r="R36" s="20" t="n"/>
      <c r="S36" s="19" t="n"/>
      <c r="T36" s="19" t="n"/>
      <c r="U36" s="25">
        <f>IF(OR($A36="",$H36="",$S36&lt;&gt;"À confirmer"),"",$H36-TODAY())</f>
        <v/>
      </c>
      <c r="V36" s="7">
        <f>IF($A36="","",IF(OR($B36="",$C36="",$D36="",$E36="",$F36="",$G36="",$H36="",$J36="",$K36="",$L36="",$R36="",$S36="",$T36=""),"Données manquantes",IF(AND($S36="À confirmer",$H36&lt;TODAY()-'Paramètres'!$B$7),"Revue très échue",IF(AND($S36="À confirmer",$H36&lt;TODAY()),"Revue échue",IF(AND($S36="À confirmer",$H36&lt;=TODAY()+'Paramètres'!$B$4),"Revue proche",IF(AND($Q36&lt;&gt;"",IFERROR(ABS($Q36),0)&gt;='Paramètres'!$B$6),"Écart majeur",IF(AND($Q36&lt;&gt;"",IFERROR(ABS($Q36/$M36),0)&gt;='Paramètres'!$B$5),"Écart relatif élevé","")))))))</f>
        <v/>
      </c>
      <c r="W36" s="20" t="n"/>
    </row>
    <row r="37" ht="30" customHeight="1">
      <c r="A37" s="19" t="n"/>
      <c r="B37" s="20" t="n"/>
      <c r="C37" s="20" t="n"/>
      <c r="D37" s="19" t="n"/>
      <c r="E37" s="20" t="n"/>
      <c r="F37" s="21" t="n"/>
      <c r="G37" s="36" t="n"/>
      <c r="H37" s="36" t="n"/>
      <c r="I37" s="36" t="n"/>
      <c r="J37" s="37" t="n"/>
      <c r="K37" s="19" t="n"/>
      <c r="L37" s="38" t="n"/>
      <c r="M37" s="34">
        <f>IF(OR($A37="",$J37="",$L37=""),"",$J37*$L37)</f>
        <v/>
      </c>
      <c r="N37" s="37" t="n"/>
      <c r="O37" s="38" t="n"/>
      <c r="P37" s="34">
        <f>IF(OR($A37="",$N37="",$O37=""),"",$N37*$O37)</f>
        <v/>
      </c>
      <c r="Q37" s="34">
        <f>IF(OR($M37="",$P37=""),"",$P37-$M37)</f>
        <v/>
      </c>
      <c r="R37" s="20" t="n"/>
      <c r="S37" s="19" t="n"/>
      <c r="T37" s="19" t="n"/>
      <c r="U37" s="26">
        <f>IF(OR($A37="",$H37="",$S37&lt;&gt;"À confirmer"),"",$H37-TODAY())</f>
        <v/>
      </c>
      <c r="V37" s="10">
        <f>IF($A37="","",IF(OR($B37="",$C37="",$D37="",$E37="",$F37="",$G37="",$H37="",$J37="",$K37="",$L37="",$R37="",$S37="",$T37=""),"Données manquantes",IF(AND($S37="À confirmer",$H37&lt;TODAY()-'Paramètres'!$B$7),"Revue très échue",IF(AND($S37="À confirmer",$H37&lt;TODAY()),"Revue échue",IF(AND($S37="À confirmer",$H37&lt;=TODAY()+'Paramètres'!$B$4),"Revue proche",IF(AND($Q37&lt;&gt;"",IFERROR(ABS($Q37),0)&gt;='Paramètres'!$B$6),"Écart majeur",IF(AND($Q37&lt;&gt;"",IFERROR(ABS($Q37/$M37),0)&gt;='Paramètres'!$B$5),"Écart relatif élevé","")))))))</f>
        <v/>
      </c>
      <c r="W37" s="20" t="n"/>
    </row>
    <row r="38" ht="30" customHeight="1">
      <c r="A38" s="19" t="n"/>
      <c r="B38" s="20" t="n"/>
      <c r="C38" s="20" t="n"/>
      <c r="D38" s="19" t="n"/>
      <c r="E38" s="20" t="n"/>
      <c r="F38" s="21" t="n"/>
      <c r="G38" s="36" t="n"/>
      <c r="H38" s="36" t="n"/>
      <c r="I38" s="36" t="n"/>
      <c r="J38" s="37" t="n"/>
      <c r="K38" s="19" t="n"/>
      <c r="L38" s="38" t="n"/>
      <c r="M38" s="33">
        <f>IF(OR($A38="",$J38="",$L38=""),"",$J38*$L38)</f>
        <v/>
      </c>
      <c r="N38" s="37" t="n"/>
      <c r="O38" s="38" t="n"/>
      <c r="P38" s="33">
        <f>IF(OR($A38="",$N38="",$O38=""),"",$N38*$O38)</f>
        <v/>
      </c>
      <c r="Q38" s="33">
        <f>IF(OR($M38="",$P38=""),"",$P38-$M38)</f>
        <v/>
      </c>
      <c r="R38" s="20" t="n"/>
      <c r="S38" s="19" t="n"/>
      <c r="T38" s="19" t="n"/>
      <c r="U38" s="25">
        <f>IF(OR($A38="",$H38="",$S38&lt;&gt;"À confirmer"),"",$H38-TODAY())</f>
        <v/>
      </c>
      <c r="V38" s="7">
        <f>IF($A38="","",IF(OR($B38="",$C38="",$D38="",$E38="",$F38="",$G38="",$H38="",$J38="",$K38="",$L38="",$R38="",$S38="",$T38=""),"Données manquantes",IF(AND($S38="À confirmer",$H38&lt;TODAY()-'Paramètres'!$B$7),"Revue très échue",IF(AND($S38="À confirmer",$H38&lt;TODAY()),"Revue échue",IF(AND($S38="À confirmer",$H38&lt;=TODAY()+'Paramètres'!$B$4),"Revue proche",IF(AND($Q38&lt;&gt;"",IFERROR(ABS($Q38),0)&gt;='Paramètres'!$B$6),"Écart majeur",IF(AND($Q38&lt;&gt;"",IFERROR(ABS($Q38/$M38),0)&gt;='Paramètres'!$B$5),"Écart relatif élevé","")))))))</f>
        <v/>
      </c>
      <c r="W38" s="20" t="n"/>
    </row>
    <row r="39" ht="30" customHeight="1">
      <c r="A39" s="19" t="n"/>
      <c r="B39" s="20" t="n"/>
      <c r="C39" s="20" t="n"/>
      <c r="D39" s="19" t="n"/>
      <c r="E39" s="20" t="n"/>
      <c r="F39" s="21" t="n"/>
      <c r="G39" s="36" t="n"/>
      <c r="H39" s="36" t="n"/>
      <c r="I39" s="36" t="n"/>
      <c r="J39" s="37" t="n"/>
      <c r="K39" s="19" t="n"/>
      <c r="L39" s="38" t="n"/>
      <c r="M39" s="34">
        <f>IF(OR($A39="",$J39="",$L39=""),"",$J39*$L39)</f>
        <v/>
      </c>
      <c r="N39" s="37" t="n"/>
      <c r="O39" s="38" t="n"/>
      <c r="P39" s="34">
        <f>IF(OR($A39="",$N39="",$O39=""),"",$N39*$O39)</f>
        <v/>
      </c>
      <c r="Q39" s="34">
        <f>IF(OR($M39="",$P39=""),"",$P39-$M39)</f>
        <v/>
      </c>
      <c r="R39" s="20" t="n"/>
      <c r="S39" s="19" t="n"/>
      <c r="T39" s="19" t="n"/>
      <c r="U39" s="26">
        <f>IF(OR($A39="",$H39="",$S39&lt;&gt;"À confirmer"),"",$H39-TODAY())</f>
        <v/>
      </c>
      <c r="V39" s="10">
        <f>IF($A39="","",IF(OR($B39="",$C39="",$D39="",$E39="",$F39="",$G39="",$H39="",$J39="",$K39="",$L39="",$R39="",$S39="",$T39=""),"Données manquantes",IF(AND($S39="À confirmer",$H39&lt;TODAY()-'Paramètres'!$B$7),"Revue très échue",IF(AND($S39="À confirmer",$H39&lt;TODAY()),"Revue échue",IF(AND($S39="À confirmer",$H39&lt;=TODAY()+'Paramètres'!$B$4),"Revue proche",IF(AND($Q39&lt;&gt;"",IFERROR(ABS($Q39),0)&gt;='Paramètres'!$B$6),"Écart majeur",IF(AND($Q39&lt;&gt;"",IFERROR(ABS($Q39/$M39),0)&gt;='Paramètres'!$B$5),"Écart relatif élevé","")))))))</f>
        <v/>
      </c>
      <c r="W39" s="20" t="n"/>
    </row>
    <row r="40" ht="30" customHeight="1">
      <c r="A40" s="19" t="n"/>
      <c r="B40" s="20" t="n"/>
      <c r="C40" s="20" t="n"/>
      <c r="D40" s="19" t="n"/>
      <c r="E40" s="20" t="n"/>
      <c r="F40" s="21" t="n"/>
      <c r="G40" s="36" t="n"/>
      <c r="H40" s="36" t="n"/>
      <c r="I40" s="36" t="n"/>
      <c r="J40" s="37" t="n"/>
      <c r="K40" s="19" t="n"/>
      <c r="L40" s="38" t="n"/>
      <c r="M40" s="33">
        <f>IF(OR($A40="",$J40="",$L40=""),"",$J40*$L40)</f>
        <v/>
      </c>
      <c r="N40" s="37" t="n"/>
      <c r="O40" s="38" t="n"/>
      <c r="P40" s="33">
        <f>IF(OR($A40="",$N40="",$O40=""),"",$N40*$O40)</f>
        <v/>
      </c>
      <c r="Q40" s="33">
        <f>IF(OR($M40="",$P40=""),"",$P40-$M40)</f>
        <v/>
      </c>
      <c r="R40" s="20" t="n"/>
      <c r="S40" s="19" t="n"/>
      <c r="T40" s="19" t="n"/>
      <c r="U40" s="25">
        <f>IF(OR($A40="",$H40="",$S40&lt;&gt;"À confirmer"),"",$H40-TODAY())</f>
        <v/>
      </c>
      <c r="V40" s="7">
        <f>IF($A40="","",IF(OR($B40="",$C40="",$D40="",$E40="",$F40="",$G40="",$H40="",$J40="",$K40="",$L40="",$R40="",$S40="",$T40=""),"Données manquantes",IF(AND($S40="À confirmer",$H40&lt;TODAY()-'Paramètres'!$B$7),"Revue très échue",IF(AND($S40="À confirmer",$H40&lt;TODAY()),"Revue échue",IF(AND($S40="À confirmer",$H40&lt;=TODAY()+'Paramètres'!$B$4),"Revue proche",IF(AND($Q40&lt;&gt;"",IFERROR(ABS($Q40),0)&gt;='Paramètres'!$B$6),"Écart majeur",IF(AND($Q40&lt;&gt;"",IFERROR(ABS($Q40/$M40),0)&gt;='Paramètres'!$B$5),"Écart relatif élevé","")))))))</f>
        <v/>
      </c>
      <c r="W40" s="20" t="n"/>
    </row>
    <row r="41" ht="30" customHeight="1">
      <c r="A41" s="19" t="n"/>
      <c r="B41" s="20" t="n"/>
      <c r="C41" s="20" t="n"/>
      <c r="D41" s="19" t="n"/>
      <c r="E41" s="20" t="n"/>
      <c r="F41" s="21" t="n"/>
      <c r="G41" s="36" t="n"/>
      <c r="H41" s="36" t="n"/>
      <c r="I41" s="36" t="n"/>
      <c r="J41" s="37" t="n"/>
      <c r="K41" s="19" t="n"/>
      <c r="L41" s="38" t="n"/>
      <c r="M41" s="34">
        <f>IF(OR($A41="",$J41="",$L41=""),"",$J41*$L41)</f>
        <v/>
      </c>
      <c r="N41" s="37" t="n"/>
      <c r="O41" s="38" t="n"/>
      <c r="P41" s="34">
        <f>IF(OR($A41="",$N41="",$O41=""),"",$N41*$O41)</f>
        <v/>
      </c>
      <c r="Q41" s="34">
        <f>IF(OR($M41="",$P41=""),"",$P41-$M41)</f>
        <v/>
      </c>
      <c r="R41" s="20" t="n"/>
      <c r="S41" s="19" t="n"/>
      <c r="T41" s="19" t="n"/>
      <c r="U41" s="26">
        <f>IF(OR($A41="",$H41="",$S41&lt;&gt;"À confirmer"),"",$H41-TODAY())</f>
        <v/>
      </c>
      <c r="V41" s="10">
        <f>IF($A41="","",IF(OR($B41="",$C41="",$D41="",$E41="",$F41="",$G41="",$H41="",$J41="",$K41="",$L41="",$R41="",$S41="",$T41=""),"Données manquantes",IF(AND($S41="À confirmer",$H41&lt;TODAY()-'Paramètres'!$B$7),"Revue très échue",IF(AND($S41="À confirmer",$H41&lt;TODAY()),"Revue échue",IF(AND($S41="À confirmer",$H41&lt;=TODAY()+'Paramètres'!$B$4),"Revue proche",IF(AND($Q41&lt;&gt;"",IFERROR(ABS($Q41),0)&gt;='Paramètres'!$B$6),"Écart majeur",IF(AND($Q41&lt;&gt;"",IFERROR(ABS($Q41/$M41),0)&gt;='Paramètres'!$B$5),"Écart relatif élevé","")))))))</f>
        <v/>
      </c>
      <c r="W41" s="20" t="n"/>
    </row>
    <row r="42" ht="30" customHeight="1">
      <c r="A42" s="19" t="n"/>
      <c r="B42" s="20" t="n"/>
      <c r="C42" s="20" t="n"/>
      <c r="D42" s="19" t="n"/>
      <c r="E42" s="20" t="n"/>
      <c r="F42" s="21" t="n"/>
      <c r="G42" s="36" t="n"/>
      <c r="H42" s="36" t="n"/>
      <c r="I42" s="36" t="n"/>
      <c r="J42" s="37" t="n"/>
      <c r="K42" s="19" t="n"/>
      <c r="L42" s="38" t="n"/>
      <c r="M42" s="33">
        <f>IF(OR($A42="",$J42="",$L42=""),"",$J42*$L42)</f>
        <v/>
      </c>
      <c r="N42" s="37" t="n"/>
      <c r="O42" s="38" t="n"/>
      <c r="P42" s="33">
        <f>IF(OR($A42="",$N42="",$O42=""),"",$N42*$O42)</f>
        <v/>
      </c>
      <c r="Q42" s="33">
        <f>IF(OR($M42="",$P42=""),"",$P42-$M42)</f>
        <v/>
      </c>
      <c r="R42" s="20" t="n"/>
      <c r="S42" s="19" t="n"/>
      <c r="T42" s="19" t="n"/>
      <c r="U42" s="25">
        <f>IF(OR($A42="",$H42="",$S42&lt;&gt;"À confirmer"),"",$H42-TODAY())</f>
        <v/>
      </c>
      <c r="V42" s="7">
        <f>IF($A42="","",IF(OR($B42="",$C42="",$D42="",$E42="",$F42="",$G42="",$H42="",$J42="",$K42="",$L42="",$R42="",$S42="",$T42=""),"Données manquantes",IF(AND($S42="À confirmer",$H42&lt;TODAY()-'Paramètres'!$B$7),"Revue très échue",IF(AND($S42="À confirmer",$H42&lt;TODAY()),"Revue échue",IF(AND($S42="À confirmer",$H42&lt;=TODAY()+'Paramètres'!$B$4),"Revue proche",IF(AND($Q42&lt;&gt;"",IFERROR(ABS($Q42),0)&gt;='Paramètres'!$B$6),"Écart majeur",IF(AND($Q42&lt;&gt;"",IFERROR(ABS($Q42/$M42),0)&gt;='Paramètres'!$B$5),"Écart relatif élevé","")))))))</f>
        <v/>
      </c>
      <c r="W42" s="20" t="n"/>
    </row>
    <row r="43" ht="30" customHeight="1">
      <c r="A43" s="19" t="n"/>
      <c r="B43" s="20" t="n"/>
      <c r="C43" s="20" t="n"/>
      <c r="D43" s="19" t="n"/>
      <c r="E43" s="20" t="n"/>
      <c r="F43" s="21" t="n"/>
      <c r="G43" s="36" t="n"/>
      <c r="H43" s="36" t="n"/>
      <c r="I43" s="36" t="n"/>
      <c r="J43" s="37" t="n"/>
      <c r="K43" s="19" t="n"/>
      <c r="L43" s="38" t="n"/>
      <c r="M43" s="34">
        <f>IF(OR($A43="",$J43="",$L43=""),"",$J43*$L43)</f>
        <v/>
      </c>
      <c r="N43" s="37" t="n"/>
      <c r="O43" s="38" t="n"/>
      <c r="P43" s="34">
        <f>IF(OR($A43="",$N43="",$O43=""),"",$N43*$O43)</f>
        <v/>
      </c>
      <c r="Q43" s="34">
        <f>IF(OR($M43="",$P43=""),"",$P43-$M43)</f>
        <v/>
      </c>
      <c r="R43" s="20" t="n"/>
      <c r="S43" s="19" t="n"/>
      <c r="T43" s="19" t="n"/>
      <c r="U43" s="26">
        <f>IF(OR($A43="",$H43="",$S43&lt;&gt;"À confirmer"),"",$H43-TODAY())</f>
        <v/>
      </c>
      <c r="V43" s="10">
        <f>IF($A43="","",IF(OR($B43="",$C43="",$D43="",$E43="",$F43="",$G43="",$H43="",$J43="",$K43="",$L43="",$R43="",$S43="",$T43=""),"Données manquantes",IF(AND($S43="À confirmer",$H43&lt;TODAY()-'Paramètres'!$B$7),"Revue très échue",IF(AND($S43="À confirmer",$H43&lt;TODAY()),"Revue échue",IF(AND($S43="À confirmer",$H43&lt;=TODAY()+'Paramètres'!$B$4),"Revue proche",IF(AND($Q43&lt;&gt;"",IFERROR(ABS($Q43),0)&gt;='Paramètres'!$B$6),"Écart majeur",IF(AND($Q43&lt;&gt;"",IFERROR(ABS($Q43/$M43),0)&gt;='Paramètres'!$B$5),"Écart relatif élevé","")))))))</f>
        <v/>
      </c>
      <c r="W43" s="20" t="n"/>
    </row>
    <row r="44" ht="30" customHeight="1">
      <c r="A44" s="19" t="n"/>
      <c r="B44" s="20" t="n"/>
      <c r="C44" s="20" t="n"/>
      <c r="D44" s="19" t="n"/>
      <c r="E44" s="20" t="n"/>
      <c r="F44" s="21" t="n"/>
      <c r="G44" s="36" t="n"/>
      <c r="H44" s="36" t="n"/>
      <c r="I44" s="36" t="n"/>
      <c r="J44" s="37" t="n"/>
      <c r="K44" s="19" t="n"/>
      <c r="L44" s="38" t="n"/>
      <c r="M44" s="33">
        <f>IF(OR($A44="",$J44="",$L44=""),"",$J44*$L44)</f>
        <v/>
      </c>
      <c r="N44" s="37" t="n"/>
      <c r="O44" s="38" t="n"/>
      <c r="P44" s="33">
        <f>IF(OR($A44="",$N44="",$O44=""),"",$N44*$O44)</f>
        <v/>
      </c>
      <c r="Q44" s="33">
        <f>IF(OR($M44="",$P44=""),"",$P44-$M44)</f>
        <v/>
      </c>
      <c r="R44" s="20" t="n"/>
      <c r="S44" s="19" t="n"/>
      <c r="T44" s="19" t="n"/>
      <c r="U44" s="25">
        <f>IF(OR($A44="",$H44="",$S44&lt;&gt;"À confirmer"),"",$H44-TODAY())</f>
        <v/>
      </c>
      <c r="V44" s="7">
        <f>IF($A44="","",IF(OR($B44="",$C44="",$D44="",$E44="",$F44="",$G44="",$H44="",$J44="",$K44="",$L44="",$R44="",$S44="",$T44=""),"Données manquantes",IF(AND($S44="À confirmer",$H44&lt;TODAY()-'Paramètres'!$B$7),"Revue très échue",IF(AND($S44="À confirmer",$H44&lt;TODAY()),"Revue échue",IF(AND($S44="À confirmer",$H44&lt;=TODAY()+'Paramètres'!$B$4),"Revue proche",IF(AND($Q44&lt;&gt;"",IFERROR(ABS($Q44),0)&gt;='Paramètres'!$B$6),"Écart majeur",IF(AND($Q44&lt;&gt;"",IFERROR(ABS($Q44/$M44),0)&gt;='Paramètres'!$B$5),"Écart relatif élevé","")))))))</f>
        <v/>
      </c>
      <c r="W44" s="20" t="n"/>
    </row>
    <row r="45" ht="30" customHeight="1">
      <c r="A45" s="19" t="n"/>
      <c r="B45" s="20" t="n"/>
      <c r="C45" s="20" t="n"/>
      <c r="D45" s="19" t="n"/>
      <c r="E45" s="20" t="n"/>
      <c r="F45" s="21" t="n"/>
      <c r="G45" s="36" t="n"/>
      <c r="H45" s="36" t="n"/>
      <c r="I45" s="36" t="n"/>
      <c r="J45" s="37" t="n"/>
      <c r="K45" s="19" t="n"/>
      <c r="L45" s="38" t="n"/>
      <c r="M45" s="34">
        <f>IF(OR($A45="",$J45="",$L45=""),"",$J45*$L45)</f>
        <v/>
      </c>
      <c r="N45" s="37" t="n"/>
      <c r="O45" s="38" t="n"/>
      <c r="P45" s="34">
        <f>IF(OR($A45="",$N45="",$O45=""),"",$N45*$O45)</f>
        <v/>
      </c>
      <c r="Q45" s="34">
        <f>IF(OR($M45="",$P45=""),"",$P45-$M45)</f>
        <v/>
      </c>
      <c r="R45" s="20" t="n"/>
      <c r="S45" s="19" t="n"/>
      <c r="T45" s="19" t="n"/>
      <c r="U45" s="26">
        <f>IF(OR($A45="",$H45="",$S45&lt;&gt;"À confirmer"),"",$H45-TODAY())</f>
        <v/>
      </c>
      <c r="V45" s="10">
        <f>IF($A45="","",IF(OR($B45="",$C45="",$D45="",$E45="",$F45="",$G45="",$H45="",$J45="",$K45="",$L45="",$R45="",$S45="",$T45=""),"Données manquantes",IF(AND($S45="À confirmer",$H45&lt;TODAY()-'Paramètres'!$B$7),"Revue très échue",IF(AND($S45="À confirmer",$H45&lt;TODAY()),"Revue échue",IF(AND($S45="À confirmer",$H45&lt;=TODAY()+'Paramètres'!$B$4),"Revue proche",IF(AND($Q45&lt;&gt;"",IFERROR(ABS($Q45),0)&gt;='Paramètres'!$B$6),"Écart majeur",IF(AND($Q45&lt;&gt;"",IFERROR(ABS($Q45/$M45),0)&gt;='Paramètres'!$B$5),"Écart relatif élevé","")))))))</f>
        <v/>
      </c>
      <c r="W45" s="20" t="n"/>
    </row>
    <row r="46" ht="30" customHeight="1">
      <c r="A46" s="19" t="n"/>
      <c r="B46" s="20" t="n"/>
      <c r="C46" s="20" t="n"/>
      <c r="D46" s="19" t="n"/>
      <c r="E46" s="20" t="n"/>
      <c r="F46" s="21" t="n"/>
      <c r="G46" s="36" t="n"/>
      <c r="H46" s="36" t="n"/>
      <c r="I46" s="36" t="n"/>
      <c r="J46" s="37" t="n"/>
      <c r="K46" s="19" t="n"/>
      <c r="L46" s="38" t="n"/>
      <c r="M46" s="33">
        <f>IF(OR($A46="",$J46="",$L46=""),"",$J46*$L46)</f>
        <v/>
      </c>
      <c r="N46" s="37" t="n"/>
      <c r="O46" s="38" t="n"/>
      <c r="P46" s="33">
        <f>IF(OR($A46="",$N46="",$O46=""),"",$N46*$O46)</f>
        <v/>
      </c>
      <c r="Q46" s="33">
        <f>IF(OR($M46="",$P46=""),"",$P46-$M46)</f>
        <v/>
      </c>
      <c r="R46" s="20" t="n"/>
      <c r="S46" s="19" t="n"/>
      <c r="T46" s="19" t="n"/>
      <c r="U46" s="25">
        <f>IF(OR($A46="",$H46="",$S46&lt;&gt;"À confirmer"),"",$H46-TODAY())</f>
        <v/>
      </c>
      <c r="V46" s="7">
        <f>IF($A46="","",IF(OR($B46="",$C46="",$D46="",$E46="",$F46="",$G46="",$H46="",$J46="",$K46="",$L46="",$R46="",$S46="",$T46=""),"Données manquantes",IF(AND($S46="À confirmer",$H46&lt;TODAY()-'Paramètres'!$B$7),"Revue très échue",IF(AND($S46="À confirmer",$H46&lt;TODAY()),"Revue échue",IF(AND($S46="À confirmer",$H46&lt;=TODAY()+'Paramètres'!$B$4),"Revue proche",IF(AND($Q46&lt;&gt;"",IFERROR(ABS($Q46),0)&gt;='Paramètres'!$B$6),"Écart majeur",IF(AND($Q46&lt;&gt;"",IFERROR(ABS($Q46/$M46),0)&gt;='Paramètres'!$B$5),"Écart relatif élevé","")))))))</f>
        <v/>
      </c>
      <c r="W46" s="20" t="n"/>
    </row>
    <row r="47" ht="30" customHeight="1">
      <c r="A47" s="19" t="n"/>
      <c r="B47" s="20" t="n"/>
      <c r="C47" s="20" t="n"/>
      <c r="D47" s="19" t="n"/>
      <c r="E47" s="20" t="n"/>
      <c r="F47" s="21" t="n"/>
      <c r="G47" s="36" t="n"/>
      <c r="H47" s="36" t="n"/>
      <c r="I47" s="36" t="n"/>
      <c r="J47" s="37" t="n"/>
      <c r="K47" s="19" t="n"/>
      <c r="L47" s="38" t="n"/>
      <c r="M47" s="34">
        <f>IF(OR($A47="",$J47="",$L47=""),"",$J47*$L47)</f>
        <v/>
      </c>
      <c r="N47" s="37" t="n"/>
      <c r="O47" s="38" t="n"/>
      <c r="P47" s="34">
        <f>IF(OR($A47="",$N47="",$O47=""),"",$N47*$O47)</f>
        <v/>
      </c>
      <c r="Q47" s="34">
        <f>IF(OR($M47="",$P47=""),"",$P47-$M47)</f>
        <v/>
      </c>
      <c r="R47" s="20" t="n"/>
      <c r="S47" s="19" t="n"/>
      <c r="T47" s="19" t="n"/>
      <c r="U47" s="26">
        <f>IF(OR($A47="",$H47="",$S47&lt;&gt;"À confirmer"),"",$H47-TODAY())</f>
        <v/>
      </c>
      <c r="V47" s="10">
        <f>IF($A47="","",IF(OR($B47="",$C47="",$D47="",$E47="",$F47="",$G47="",$H47="",$J47="",$K47="",$L47="",$R47="",$S47="",$T47=""),"Données manquantes",IF(AND($S47="À confirmer",$H47&lt;TODAY()-'Paramètres'!$B$7),"Revue très échue",IF(AND($S47="À confirmer",$H47&lt;TODAY()),"Revue échue",IF(AND($S47="À confirmer",$H47&lt;=TODAY()+'Paramètres'!$B$4),"Revue proche",IF(AND($Q47&lt;&gt;"",IFERROR(ABS($Q47),0)&gt;='Paramètres'!$B$6),"Écart majeur",IF(AND($Q47&lt;&gt;"",IFERROR(ABS($Q47/$M47),0)&gt;='Paramètres'!$B$5),"Écart relatif élevé","")))))))</f>
        <v/>
      </c>
      <c r="W47" s="20" t="n"/>
    </row>
    <row r="48" ht="30" customHeight="1">
      <c r="A48" s="19" t="n"/>
      <c r="B48" s="20" t="n"/>
      <c r="C48" s="20" t="n"/>
      <c r="D48" s="19" t="n"/>
      <c r="E48" s="20" t="n"/>
      <c r="F48" s="21" t="n"/>
      <c r="G48" s="36" t="n"/>
      <c r="H48" s="36" t="n"/>
      <c r="I48" s="36" t="n"/>
      <c r="J48" s="37" t="n"/>
      <c r="K48" s="19" t="n"/>
      <c r="L48" s="38" t="n"/>
      <c r="M48" s="33">
        <f>IF(OR($A48="",$J48="",$L48=""),"",$J48*$L48)</f>
        <v/>
      </c>
      <c r="N48" s="37" t="n"/>
      <c r="O48" s="38" t="n"/>
      <c r="P48" s="33">
        <f>IF(OR($A48="",$N48="",$O48=""),"",$N48*$O48)</f>
        <v/>
      </c>
      <c r="Q48" s="33">
        <f>IF(OR($M48="",$P48=""),"",$P48-$M48)</f>
        <v/>
      </c>
      <c r="R48" s="20" t="n"/>
      <c r="S48" s="19" t="n"/>
      <c r="T48" s="19" t="n"/>
      <c r="U48" s="25">
        <f>IF(OR($A48="",$H48="",$S48&lt;&gt;"À confirmer"),"",$H48-TODAY())</f>
        <v/>
      </c>
      <c r="V48" s="7">
        <f>IF($A48="","",IF(OR($B48="",$C48="",$D48="",$E48="",$F48="",$G48="",$H48="",$J48="",$K48="",$L48="",$R48="",$S48="",$T48=""),"Données manquantes",IF(AND($S48="À confirmer",$H48&lt;TODAY()-'Paramètres'!$B$7),"Revue très échue",IF(AND($S48="À confirmer",$H48&lt;TODAY()),"Revue échue",IF(AND($S48="À confirmer",$H48&lt;=TODAY()+'Paramètres'!$B$4),"Revue proche",IF(AND($Q48&lt;&gt;"",IFERROR(ABS($Q48),0)&gt;='Paramètres'!$B$6),"Écart majeur",IF(AND($Q48&lt;&gt;"",IFERROR(ABS($Q48/$M48),0)&gt;='Paramètres'!$B$5),"Écart relatif élevé","")))))))</f>
        <v/>
      </c>
      <c r="W48" s="20" t="n"/>
    </row>
    <row r="49" ht="30" customHeight="1">
      <c r="A49" s="19" t="n"/>
      <c r="B49" s="20" t="n"/>
      <c r="C49" s="20" t="n"/>
      <c r="D49" s="19" t="n"/>
      <c r="E49" s="20" t="n"/>
      <c r="F49" s="21" t="n"/>
      <c r="G49" s="36" t="n"/>
      <c r="H49" s="36" t="n"/>
      <c r="I49" s="36" t="n"/>
      <c r="J49" s="37" t="n"/>
      <c r="K49" s="19" t="n"/>
      <c r="L49" s="38" t="n"/>
      <c r="M49" s="34">
        <f>IF(OR($A49="",$J49="",$L49=""),"",$J49*$L49)</f>
        <v/>
      </c>
      <c r="N49" s="37" t="n"/>
      <c r="O49" s="38" t="n"/>
      <c r="P49" s="34">
        <f>IF(OR($A49="",$N49="",$O49=""),"",$N49*$O49)</f>
        <v/>
      </c>
      <c r="Q49" s="34">
        <f>IF(OR($M49="",$P49=""),"",$P49-$M49)</f>
        <v/>
      </c>
      <c r="R49" s="20" t="n"/>
      <c r="S49" s="19" t="n"/>
      <c r="T49" s="19" t="n"/>
      <c r="U49" s="26">
        <f>IF(OR($A49="",$H49="",$S49&lt;&gt;"À confirmer"),"",$H49-TODAY())</f>
        <v/>
      </c>
      <c r="V49" s="10">
        <f>IF($A49="","",IF(OR($B49="",$C49="",$D49="",$E49="",$F49="",$G49="",$H49="",$J49="",$K49="",$L49="",$R49="",$S49="",$T49=""),"Données manquantes",IF(AND($S49="À confirmer",$H49&lt;TODAY()-'Paramètres'!$B$7),"Revue très échue",IF(AND($S49="À confirmer",$H49&lt;TODAY()),"Revue échue",IF(AND($S49="À confirmer",$H49&lt;=TODAY()+'Paramètres'!$B$4),"Revue proche",IF(AND($Q49&lt;&gt;"",IFERROR(ABS($Q49),0)&gt;='Paramètres'!$B$6),"Écart majeur",IF(AND($Q49&lt;&gt;"",IFERROR(ABS($Q49/$M49),0)&gt;='Paramètres'!$B$5),"Écart relatif élevé","")))))))</f>
        <v/>
      </c>
      <c r="W49" s="20" t="n"/>
    </row>
    <row r="50" ht="30" customHeight="1">
      <c r="A50" s="19" t="n"/>
      <c r="B50" s="20" t="n"/>
      <c r="C50" s="20" t="n"/>
      <c r="D50" s="19" t="n"/>
      <c r="E50" s="20" t="n"/>
      <c r="F50" s="21" t="n"/>
      <c r="G50" s="36" t="n"/>
      <c r="H50" s="36" t="n"/>
      <c r="I50" s="36" t="n"/>
      <c r="J50" s="37" t="n"/>
      <c r="K50" s="19" t="n"/>
      <c r="L50" s="38" t="n"/>
      <c r="M50" s="33">
        <f>IF(OR($A50="",$J50="",$L50=""),"",$J50*$L50)</f>
        <v/>
      </c>
      <c r="N50" s="37" t="n"/>
      <c r="O50" s="38" t="n"/>
      <c r="P50" s="33">
        <f>IF(OR($A50="",$N50="",$O50=""),"",$N50*$O50)</f>
        <v/>
      </c>
      <c r="Q50" s="33">
        <f>IF(OR($M50="",$P50=""),"",$P50-$M50)</f>
        <v/>
      </c>
      <c r="R50" s="20" t="n"/>
      <c r="S50" s="19" t="n"/>
      <c r="T50" s="19" t="n"/>
      <c r="U50" s="25">
        <f>IF(OR($A50="",$H50="",$S50&lt;&gt;"À confirmer"),"",$H50-TODAY())</f>
        <v/>
      </c>
      <c r="V50" s="7">
        <f>IF($A50="","",IF(OR($B50="",$C50="",$D50="",$E50="",$F50="",$G50="",$H50="",$J50="",$K50="",$L50="",$R50="",$S50="",$T50=""),"Données manquantes",IF(AND($S50="À confirmer",$H50&lt;TODAY()-'Paramètres'!$B$7),"Revue très échue",IF(AND($S50="À confirmer",$H50&lt;TODAY()),"Revue échue",IF(AND($S50="À confirmer",$H50&lt;=TODAY()+'Paramètres'!$B$4),"Revue proche",IF(AND($Q50&lt;&gt;"",IFERROR(ABS($Q50),0)&gt;='Paramètres'!$B$6),"Écart majeur",IF(AND($Q50&lt;&gt;"",IFERROR(ABS($Q50/$M50),0)&gt;='Paramètres'!$B$5),"Écart relatif élevé","")))))))</f>
        <v/>
      </c>
      <c r="W50" s="20" t="n"/>
    </row>
    <row r="51" ht="30" customHeight="1">
      <c r="A51" s="19" t="n"/>
      <c r="B51" s="20" t="n"/>
      <c r="C51" s="20" t="n"/>
      <c r="D51" s="19" t="n"/>
      <c r="E51" s="20" t="n"/>
      <c r="F51" s="21" t="n"/>
      <c r="G51" s="36" t="n"/>
      <c r="H51" s="36" t="n"/>
      <c r="I51" s="36" t="n"/>
      <c r="J51" s="37" t="n"/>
      <c r="K51" s="19" t="n"/>
      <c r="L51" s="38" t="n"/>
      <c r="M51" s="34">
        <f>IF(OR($A51="",$J51="",$L51=""),"",$J51*$L51)</f>
        <v/>
      </c>
      <c r="N51" s="37" t="n"/>
      <c r="O51" s="38" t="n"/>
      <c r="P51" s="34">
        <f>IF(OR($A51="",$N51="",$O51=""),"",$N51*$O51)</f>
        <v/>
      </c>
      <c r="Q51" s="34">
        <f>IF(OR($M51="",$P51=""),"",$P51-$M51)</f>
        <v/>
      </c>
      <c r="R51" s="20" t="n"/>
      <c r="S51" s="19" t="n"/>
      <c r="T51" s="19" t="n"/>
      <c r="U51" s="26">
        <f>IF(OR($A51="",$H51="",$S51&lt;&gt;"À confirmer"),"",$H51-TODAY())</f>
        <v/>
      </c>
      <c r="V51" s="10">
        <f>IF($A51="","",IF(OR($B51="",$C51="",$D51="",$E51="",$F51="",$G51="",$H51="",$J51="",$K51="",$L51="",$R51="",$S51="",$T51=""),"Données manquantes",IF(AND($S51="À confirmer",$H51&lt;TODAY()-'Paramètres'!$B$7),"Revue très échue",IF(AND($S51="À confirmer",$H51&lt;TODAY()),"Revue échue",IF(AND($S51="À confirmer",$H51&lt;=TODAY()+'Paramètres'!$B$4),"Revue proche",IF(AND($Q51&lt;&gt;"",IFERROR(ABS($Q51),0)&gt;='Paramètres'!$B$6),"Écart majeur",IF(AND($Q51&lt;&gt;"",IFERROR(ABS($Q51/$M51),0)&gt;='Paramètres'!$B$5),"Écart relatif élevé","")))))))</f>
        <v/>
      </c>
      <c r="W51" s="20" t="n"/>
    </row>
    <row r="52" ht="30" customHeight="1">
      <c r="A52" s="19" t="n"/>
      <c r="B52" s="20" t="n"/>
      <c r="C52" s="20" t="n"/>
      <c r="D52" s="19" t="n"/>
      <c r="E52" s="20" t="n"/>
      <c r="F52" s="21" t="n"/>
      <c r="G52" s="36" t="n"/>
      <c r="H52" s="36" t="n"/>
      <c r="I52" s="36" t="n"/>
      <c r="J52" s="37" t="n"/>
      <c r="K52" s="19" t="n"/>
      <c r="L52" s="38" t="n"/>
      <c r="M52" s="33">
        <f>IF(OR($A52="",$J52="",$L52=""),"",$J52*$L52)</f>
        <v/>
      </c>
      <c r="N52" s="37" t="n"/>
      <c r="O52" s="38" t="n"/>
      <c r="P52" s="33">
        <f>IF(OR($A52="",$N52="",$O52=""),"",$N52*$O52)</f>
        <v/>
      </c>
      <c r="Q52" s="33">
        <f>IF(OR($M52="",$P52=""),"",$P52-$M52)</f>
        <v/>
      </c>
      <c r="R52" s="20" t="n"/>
      <c r="S52" s="19" t="n"/>
      <c r="T52" s="19" t="n"/>
      <c r="U52" s="25">
        <f>IF(OR($A52="",$H52="",$S52&lt;&gt;"À confirmer"),"",$H52-TODAY())</f>
        <v/>
      </c>
      <c r="V52" s="7">
        <f>IF($A52="","",IF(OR($B52="",$C52="",$D52="",$E52="",$F52="",$G52="",$H52="",$J52="",$K52="",$L52="",$R52="",$S52="",$T52=""),"Données manquantes",IF(AND($S52="À confirmer",$H52&lt;TODAY()-'Paramètres'!$B$7),"Revue très échue",IF(AND($S52="À confirmer",$H52&lt;TODAY()),"Revue échue",IF(AND($S52="À confirmer",$H52&lt;=TODAY()+'Paramètres'!$B$4),"Revue proche",IF(AND($Q52&lt;&gt;"",IFERROR(ABS($Q52),0)&gt;='Paramètres'!$B$6),"Écart majeur",IF(AND($Q52&lt;&gt;"",IFERROR(ABS($Q52/$M52),0)&gt;='Paramètres'!$B$5),"Écart relatif élevé","")))))))</f>
        <v/>
      </c>
      <c r="W52" s="20" t="n"/>
    </row>
    <row r="53" ht="30" customHeight="1">
      <c r="A53" s="19" t="n"/>
      <c r="B53" s="20" t="n"/>
      <c r="C53" s="20" t="n"/>
      <c r="D53" s="19" t="n"/>
      <c r="E53" s="20" t="n"/>
      <c r="F53" s="21" t="n"/>
      <c r="G53" s="36" t="n"/>
      <c r="H53" s="36" t="n"/>
      <c r="I53" s="36" t="n"/>
      <c r="J53" s="37" t="n"/>
      <c r="K53" s="19" t="n"/>
      <c r="L53" s="38" t="n"/>
      <c r="M53" s="34">
        <f>IF(OR($A53="",$J53="",$L53=""),"",$J53*$L53)</f>
        <v/>
      </c>
      <c r="N53" s="37" t="n"/>
      <c r="O53" s="38" t="n"/>
      <c r="P53" s="34">
        <f>IF(OR($A53="",$N53="",$O53=""),"",$N53*$O53)</f>
        <v/>
      </c>
      <c r="Q53" s="34">
        <f>IF(OR($M53="",$P53=""),"",$P53-$M53)</f>
        <v/>
      </c>
      <c r="R53" s="20" t="n"/>
      <c r="S53" s="19" t="n"/>
      <c r="T53" s="19" t="n"/>
      <c r="U53" s="26">
        <f>IF(OR($A53="",$H53="",$S53&lt;&gt;"À confirmer"),"",$H53-TODAY())</f>
        <v/>
      </c>
      <c r="V53" s="10">
        <f>IF($A53="","",IF(OR($B53="",$C53="",$D53="",$E53="",$F53="",$G53="",$H53="",$J53="",$K53="",$L53="",$R53="",$S53="",$T53=""),"Données manquantes",IF(AND($S53="À confirmer",$H53&lt;TODAY()-'Paramètres'!$B$7),"Revue très échue",IF(AND($S53="À confirmer",$H53&lt;TODAY()),"Revue échue",IF(AND($S53="À confirmer",$H53&lt;=TODAY()+'Paramètres'!$B$4),"Revue proche",IF(AND($Q53&lt;&gt;"",IFERROR(ABS($Q53),0)&gt;='Paramètres'!$B$6),"Écart majeur",IF(AND($Q53&lt;&gt;"",IFERROR(ABS($Q53/$M53),0)&gt;='Paramètres'!$B$5),"Écart relatif élevé","")))))))</f>
        <v/>
      </c>
      <c r="W53" s="20" t="n"/>
    </row>
    <row r="54" ht="30" customHeight="1">
      <c r="A54" s="19" t="n"/>
      <c r="B54" s="20" t="n"/>
      <c r="C54" s="20" t="n"/>
      <c r="D54" s="19" t="n"/>
      <c r="E54" s="20" t="n"/>
      <c r="F54" s="21" t="n"/>
      <c r="G54" s="36" t="n"/>
      <c r="H54" s="36" t="n"/>
      <c r="I54" s="36" t="n"/>
      <c r="J54" s="37" t="n"/>
      <c r="K54" s="19" t="n"/>
      <c r="L54" s="38" t="n"/>
      <c r="M54" s="33">
        <f>IF(OR($A54="",$J54="",$L54=""),"",$J54*$L54)</f>
        <v/>
      </c>
      <c r="N54" s="37" t="n"/>
      <c r="O54" s="38" t="n"/>
      <c r="P54" s="33">
        <f>IF(OR($A54="",$N54="",$O54=""),"",$N54*$O54)</f>
        <v/>
      </c>
      <c r="Q54" s="33">
        <f>IF(OR($M54="",$P54=""),"",$P54-$M54)</f>
        <v/>
      </c>
      <c r="R54" s="20" t="n"/>
      <c r="S54" s="19" t="n"/>
      <c r="T54" s="19" t="n"/>
      <c r="U54" s="25">
        <f>IF(OR($A54="",$H54="",$S54&lt;&gt;"À confirmer"),"",$H54-TODAY())</f>
        <v/>
      </c>
      <c r="V54" s="7">
        <f>IF($A54="","",IF(OR($B54="",$C54="",$D54="",$E54="",$F54="",$G54="",$H54="",$J54="",$K54="",$L54="",$R54="",$S54="",$T54=""),"Données manquantes",IF(AND($S54="À confirmer",$H54&lt;TODAY()-'Paramètres'!$B$7),"Revue très échue",IF(AND($S54="À confirmer",$H54&lt;TODAY()),"Revue échue",IF(AND($S54="À confirmer",$H54&lt;=TODAY()+'Paramètres'!$B$4),"Revue proche",IF(AND($Q54&lt;&gt;"",IFERROR(ABS($Q54),0)&gt;='Paramètres'!$B$6),"Écart majeur",IF(AND($Q54&lt;&gt;"",IFERROR(ABS($Q54/$M54),0)&gt;='Paramètres'!$B$5),"Écart relatif élevé","")))))))</f>
        <v/>
      </c>
      <c r="W54" s="20" t="n"/>
    </row>
    <row r="55" ht="30" customHeight="1">
      <c r="A55" s="19" t="n"/>
      <c r="B55" s="20" t="n"/>
      <c r="C55" s="20" t="n"/>
      <c r="D55" s="19" t="n"/>
      <c r="E55" s="20" t="n"/>
      <c r="F55" s="21" t="n"/>
      <c r="G55" s="36" t="n"/>
      <c r="H55" s="36" t="n"/>
      <c r="I55" s="36" t="n"/>
      <c r="J55" s="37" t="n"/>
      <c r="K55" s="19" t="n"/>
      <c r="L55" s="38" t="n"/>
      <c r="M55" s="34">
        <f>IF(OR($A55="",$J55="",$L55=""),"",$J55*$L55)</f>
        <v/>
      </c>
      <c r="N55" s="37" t="n"/>
      <c r="O55" s="38" t="n"/>
      <c r="P55" s="34">
        <f>IF(OR($A55="",$N55="",$O55=""),"",$N55*$O55)</f>
        <v/>
      </c>
      <c r="Q55" s="34">
        <f>IF(OR($M55="",$P55=""),"",$P55-$M55)</f>
        <v/>
      </c>
      <c r="R55" s="20" t="n"/>
      <c r="S55" s="19" t="n"/>
      <c r="T55" s="19" t="n"/>
      <c r="U55" s="26">
        <f>IF(OR($A55="",$H55="",$S55&lt;&gt;"À confirmer"),"",$H55-TODAY())</f>
        <v/>
      </c>
      <c r="V55" s="10">
        <f>IF($A55="","",IF(OR($B55="",$C55="",$D55="",$E55="",$F55="",$G55="",$H55="",$J55="",$K55="",$L55="",$R55="",$S55="",$T55=""),"Données manquantes",IF(AND($S55="À confirmer",$H55&lt;TODAY()-'Paramètres'!$B$7),"Revue très échue",IF(AND($S55="À confirmer",$H55&lt;TODAY()),"Revue échue",IF(AND($S55="À confirmer",$H55&lt;=TODAY()+'Paramètres'!$B$4),"Revue proche",IF(AND($Q55&lt;&gt;"",IFERROR(ABS($Q55),0)&gt;='Paramètres'!$B$6),"Écart majeur",IF(AND($Q55&lt;&gt;"",IFERROR(ABS($Q55/$M55),0)&gt;='Paramètres'!$B$5),"Écart relatif élevé","")))))))</f>
        <v/>
      </c>
      <c r="W55" s="20" t="n"/>
    </row>
    <row r="56" ht="30" customHeight="1">
      <c r="A56" s="19" t="n"/>
      <c r="B56" s="20" t="n"/>
      <c r="C56" s="20" t="n"/>
      <c r="D56" s="19" t="n"/>
      <c r="E56" s="20" t="n"/>
      <c r="F56" s="21" t="n"/>
      <c r="G56" s="36" t="n"/>
      <c r="H56" s="36" t="n"/>
      <c r="I56" s="36" t="n"/>
      <c r="J56" s="37" t="n"/>
      <c r="K56" s="19" t="n"/>
      <c r="L56" s="38" t="n"/>
      <c r="M56" s="33">
        <f>IF(OR($A56="",$J56="",$L56=""),"",$J56*$L56)</f>
        <v/>
      </c>
      <c r="N56" s="37" t="n"/>
      <c r="O56" s="38" t="n"/>
      <c r="P56" s="33">
        <f>IF(OR($A56="",$N56="",$O56=""),"",$N56*$O56)</f>
        <v/>
      </c>
      <c r="Q56" s="33">
        <f>IF(OR($M56="",$P56=""),"",$P56-$M56)</f>
        <v/>
      </c>
      <c r="R56" s="20" t="n"/>
      <c r="S56" s="19" t="n"/>
      <c r="T56" s="19" t="n"/>
      <c r="U56" s="25">
        <f>IF(OR($A56="",$H56="",$S56&lt;&gt;"À confirmer"),"",$H56-TODAY())</f>
        <v/>
      </c>
      <c r="V56" s="7">
        <f>IF($A56="","",IF(OR($B56="",$C56="",$D56="",$E56="",$F56="",$G56="",$H56="",$J56="",$K56="",$L56="",$R56="",$S56="",$T56=""),"Données manquantes",IF(AND($S56="À confirmer",$H56&lt;TODAY()-'Paramètres'!$B$7),"Revue très échue",IF(AND($S56="À confirmer",$H56&lt;TODAY()),"Revue échue",IF(AND($S56="À confirmer",$H56&lt;=TODAY()+'Paramètres'!$B$4),"Revue proche",IF(AND($Q56&lt;&gt;"",IFERROR(ABS($Q56),0)&gt;='Paramètres'!$B$6),"Écart majeur",IF(AND($Q56&lt;&gt;"",IFERROR(ABS($Q56/$M56),0)&gt;='Paramètres'!$B$5),"Écart relatif élevé","")))))))</f>
        <v/>
      </c>
      <c r="W56" s="20" t="n"/>
    </row>
    <row r="57" ht="30" customHeight="1">
      <c r="A57" s="19" t="n"/>
      <c r="B57" s="20" t="n"/>
      <c r="C57" s="20" t="n"/>
      <c r="D57" s="19" t="n"/>
      <c r="E57" s="20" t="n"/>
      <c r="F57" s="21" t="n"/>
      <c r="G57" s="36" t="n"/>
      <c r="H57" s="36" t="n"/>
      <c r="I57" s="36" t="n"/>
      <c r="J57" s="37" t="n"/>
      <c r="K57" s="19" t="n"/>
      <c r="L57" s="38" t="n"/>
      <c r="M57" s="34">
        <f>IF(OR($A57="",$J57="",$L57=""),"",$J57*$L57)</f>
        <v/>
      </c>
      <c r="N57" s="37" t="n"/>
      <c r="O57" s="38" t="n"/>
      <c r="P57" s="34">
        <f>IF(OR($A57="",$N57="",$O57=""),"",$N57*$O57)</f>
        <v/>
      </c>
      <c r="Q57" s="34">
        <f>IF(OR($M57="",$P57=""),"",$P57-$M57)</f>
        <v/>
      </c>
      <c r="R57" s="20" t="n"/>
      <c r="S57" s="19" t="n"/>
      <c r="T57" s="19" t="n"/>
      <c r="U57" s="26">
        <f>IF(OR($A57="",$H57="",$S57&lt;&gt;"À confirmer"),"",$H57-TODAY())</f>
        <v/>
      </c>
      <c r="V57" s="10">
        <f>IF($A57="","",IF(OR($B57="",$C57="",$D57="",$E57="",$F57="",$G57="",$H57="",$J57="",$K57="",$L57="",$R57="",$S57="",$T57=""),"Données manquantes",IF(AND($S57="À confirmer",$H57&lt;TODAY()-'Paramètres'!$B$7),"Revue très échue",IF(AND($S57="À confirmer",$H57&lt;TODAY()),"Revue échue",IF(AND($S57="À confirmer",$H57&lt;=TODAY()+'Paramètres'!$B$4),"Revue proche",IF(AND($Q57&lt;&gt;"",IFERROR(ABS($Q57),0)&gt;='Paramètres'!$B$6),"Écart majeur",IF(AND($Q57&lt;&gt;"",IFERROR(ABS($Q57/$M57),0)&gt;='Paramètres'!$B$5),"Écart relatif élevé","")))))))</f>
        <v/>
      </c>
      <c r="W57" s="20" t="n"/>
    </row>
    <row r="58" ht="30" customHeight="1">
      <c r="A58" s="19" t="n"/>
      <c r="B58" s="20" t="n"/>
      <c r="C58" s="20" t="n"/>
      <c r="D58" s="19" t="n"/>
      <c r="E58" s="20" t="n"/>
      <c r="F58" s="21" t="n"/>
      <c r="G58" s="36" t="n"/>
      <c r="H58" s="36" t="n"/>
      <c r="I58" s="36" t="n"/>
      <c r="J58" s="37" t="n"/>
      <c r="K58" s="19" t="n"/>
      <c r="L58" s="38" t="n"/>
      <c r="M58" s="33">
        <f>IF(OR($A58="",$J58="",$L58=""),"",$J58*$L58)</f>
        <v/>
      </c>
      <c r="N58" s="37" t="n"/>
      <c r="O58" s="38" t="n"/>
      <c r="P58" s="33">
        <f>IF(OR($A58="",$N58="",$O58=""),"",$N58*$O58)</f>
        <v/>
      </c>
      <c r="Q58" s="33">
        <f>IF(OR($M58="",$P58=""),"",$P58-$M58)</f>
        <v/>
      </c>
      <c r="R58" s="20" t="n"/>
      <c r="S58" s="19" t="n"/>
      <c r="T58" s="19" t="n"/>
      <c r="U58" s="25">
        <f>IF(OR($A58="",$H58="",$S58&lt;&gt;"À confirmer"),"",$H58-TODAY())</f>
        <v/>
      </c>
      <c r="V58" s="7">
        <f>IF($A58="","",IF(OR($B58="",$C58="",$D58="",$E58="",$F58="",$G58="",$H58="",$J58="",$K58="",$L58="",$R58="",$S58="",$T58=""),"Données manquantes",IF(AND($S58="À confirmer",$H58&lt;TODAY()-'Paramètres'!$B$7),"Revue très échue",IF(AND($S58="À confirmer",$H58&lt;TODAY()),"Revue échue",IF(AND($S58="À confirmer",$H58&lt;=TODAY()+'Paramètres'!$B$4),"Revue proche",IF(AND($Q58&lt;&gt;"",IFERROR(ABS($Q58),0)&gt;='Paramètres'!$B$6),"Écart majeur",IF(AND($Q58&lt;&gt;"",IFERROR(ABS($Q58/$M58),0)&gt;='Paramètres'!$B$5),"Écart relatif élevé","")))))))</f>
        <v/>
      </c>
      <c r="W58" s="20" t="n"/>
    </row>
    <row r="59" ht="30" customHeight="1">
      <c r="A59" s="19" t="n"/>
      <c r="B59" s="20" t="n"/>
      <c r="C59" s="20" t="n"/>
      <c r="D59" s="19" t="n"/>
      <c r="E59" s="20" t="n"/>
      <c r="F59" s="21" t="n"/>
      <c r="G59" s="36" t="n"/>
      <c r="H59" s="36" t="n"/>
      <c r="I59" s="36" t="n"/>
      <c r="J59" s="37" t="n"/>
      <c r="K59" s="19" t="n"/>
      <c r="L59" s="38" t="n"/>
      <c r="M59" s="34">
        <f>IF(OR($A59="",$J59="",$L59=""),"",$J59*$L59)</f>
        <v/>
      </c>
      <c r="N59" s="37" t="n"/>
      <c r="O59" s="38" t="n"/>
      <c r="P59" s="34">
        <f>IF(OR($A59="",$N59="",$O59=""),"",$N59*$O59)</f>
        <v/>
      </c>
      <c r="Q59" s="34">
        <f>IF(OR($M59="",$P59=""),"",$P59-$M59)</f>
        <v/>
      </c>
      <c r="R59" s="20" t="n"/>
      <c r="S59" s="19" t="n"/>
      <c r="T59" s="19" t="n"/>
      <c r="U59" s="26">
        <f>IF(OR($A59="",$H59="",$S59&lt;&gt;"À confirmer"),"",$H59-TODAY())</f>
        <v/>
      </c>
      <c r="V59" s="10">
        <f>IF($A59="","",IF(OR($B59="",$C59="",$D59="",$E59="",$F59="",$G59="",$H59="",$J59="",$K59="",$L59="",$R59="",$S59="",$T59=""),"Données manquantes",IF(AND($S59="À confirmer",$H59&lt;TODAY()-'Paramètres'!$B$7),"Revue très échue",IF(AND($S59="À confirmer",$H59&lt;TODAY()),"Revue échue",IF(AND($S59="À confirmer",$H59&lt;=TODAY()+'Paramètres'!$B$4),"Revue proche",IF(AND($Q59&lt;&gt;"",IFERROR(ABS($Q59),0)&gt;='Paramètres'!$B$6),"Écart majeur",IF(AND($Q59&lt;&gt;"",IFERROR(ABS($Q59/$M59),0)&gt;='Paramètres'!$B$5),"Écart relatif élevé","")))))))</f>
        <v/>
      </c>
      <c r="W59" s="20" t="n"/>
    </row>
    <row r="60" ht="30" customHeight="1">
      <c r="A60" s="19" t="n"/>
      <c r="B60" s="20" t="n"/>
      <c r="C60" s="20" t="n"/>
      <c r="D60" s="19" t="n"/>
      <c r="E60" s="20" t="n"/>
      <c r="F60" s="21" t="n"/>
      <c r="G60" s="36" t="n"/>
      <c r="H60" s="36" t="n"/>
      <c r="I60" s="36" t="n"/>
      <c r="J60" s="37" t="n"/>
      <c r="K60" s="19" t="n"/>
      <c r="L60" s="38" t="n"/>
      <c r="M60" s="33">
        <f>IF(OR($A60="",$J60="",$L60=""),"",$J60*$L60)</f>
        <v/>
      </c>
      <c r="N60" s="37" t="n"/>
      <c r="O60" s="38" t="n"/>
      <c r="P60" s="33">
        <f>IF(OR($A60="",$N60="",$O60=""),"",$N60*$O60)</f>
        <v/>
      </c>
      <c r="Q60" s="33">
        <f>IF(OR($M60="",$P60=""),"",$P60-$M60)</f>
        <v/>
      </c>
      <c r="R60" s="20" t="n"/>
      <c r="S60" s="19" t="n"/>
      <c r="T60" s="19" t="n"/>
      <c r="U60" s="25">
        <f>IF(OR($A60="",$H60="",$S60&lt;&gt;"À confirmer"),"",$H60-TODAY())</f>
        <v/>
      </c>
      <c r="V60" s="7">
        <f>IF($A60="","",IF(OR($B60="",$C60="",$D60="",$E60="",$F60="",$G60="",$H60="",$J60="",$K60="",$L60="",$R60="",$S60="",$T60=""),"Données manquantes",IF(AND($S60="À confirmer",$H60&lt;TODAY()-'Paramètres'!$B$7),"Revue très échue",IF(AND($S60="À confirmer",$H60&lt;TODAY()),"Revue échue",IF(AND($S60="À confirmer",$H60&lt;=TODAY()+'Paramètres'!$B$4),"Revue proche",IF(AND($Q60&lt;&gt;"",IFERROR(ABS($Q60),0)&gt;='Paramètres'!$B$6),"Écart majeur",IF(AND($Q60&lt;&gt;"",IFERROR(ABS($Q60/$M60),0)&gt;='Paramètres'!$B$5),"Écart relatif élevé","")))))))</f>
        <v/>
      </c>
      <c r="W60" s="20" t="n"/>
    </row>
    <row r="61" ht="30" customHeight="1">
      <c r="A61" s="19" t="n"/>
      <c r="B61" s="20" t="n"/>
      <c r="C61" s="20" t="n"/>
      <c r="D61" s="19" t="n"/>
      <c r="E61" s="20" t="n"/>
      <c r="F61" s="21" t="n"/>
      <c r="G61" s="36" t="n"/>
      <c r="H61" s="36" t="n"/>
      <c r="I61" s="36" t="n"/>
      <c r="J61" s="37" t="n"/>
      <c r="K61" s="19" t="n"/>
      <c r="L61" s="38" t="n"/>
      <c r="M61" s="34">
        <f>IF(OR($A61="",$J61="",$L61=""),"",$J61*$L61)</f>
        <v/>
      </c>
      <c r="N61" s="37" t="n"/>
      <c r="O61" s="38" t="n"/>
      <c r="P61" s="34">
        <f>IF(OR($A61="",$N61="",$O61=""),"",$N61*$O61)</f>
        <v/>
      </c>
      <c r="Q61" s="34">
        <f>IF(OR($M61="",$P61=""),"",$P61-$M61)</f>
        <v/>
      </c>
      <c r="R61" s="20" t="n"/>
      <c r="S61" s="19" t="n"/>
      <c r="T61" s="19" t="n"/>
      <c r="U61" s="26">
        <f>IF(OR($A61="",$H61="",$S61&lt;&gt;"À confirmer"),"",$H61-TODAY())</f>
        <v/>
      </c>
      <c r="V61" s="10">
        <f>IF($A61="","",IF(OR($B61="",$C61="",$D61="",$E61="",$F61="",$G61="",$H61="",$J61="",$K61="",$L61="",$R61="",$S61="",$T61=""),"Données manquantes",IF(AND($S61="À confirmer",$H61&lt;TODAY()-'Paramètres'!$B$7),"Revue très échue",IF(AND($S61="À confirmer",$H61&lt;TODAY()),"Revue échue",IF(AND($S61="À confirmer",$H61&lt;=TODAY()+'Paramètres'!$B$4),"Revue proche",IF(AND($Q61&lt;&gt;"",IFERROR(ABS($Q61),0)&gt;='Paramètres'!$B$6),"Écart majeur",IF(AND($Q61&lt;&gt;"",IFERROR(ABS($Q61/$M61),0)&gt;='Paramètres'!$B$5),"Écart relatif élevé","")))))))</f>
        <v/>
      </c>
      <c r="W61" s="20" t="n"/>
    </row>
    <row r="62" ht="30" customHeight="1">
      <c r="A62" s="19" t="n"/>
      <c r="B62" s="20" t="n"/>
      <c r="C62" s="20" t="n"/>
      <c r="D62" s="19" t="n"/>
      <c r="E62" s="20" t="n"/>
      <c r="F62" s="21" t="n"/>
      <c r="G62" s="36" t="n"/>
      <c r="H62" s="36" t="n"/>
      <c r="I62" s="36" t="n"/>
      <c r="J62" s="37" t="n"/>
      <c r="K62" s="19" t="n"/>
      <c r="L62" s="38" t="n"/>
      <c r="M62" s="33">
        <f>IF(OR($A62="",$J62="",$L62=""),"",$J62*$L62)</f>
        <v/>
      </c>
      <c r="N62" s="37" t="n"/>
      <c r="O62" s="38" t="n"/>
      <c r="P62" s="33">
        <f>IF(OR($A62="",$N62="",$O62=""),"",$N62*$O62)</f>
        <v/>
      </c>
      <c r="Q62" s="33">
        <f>IF(OR($M62="",$P62=""),"",$P62-$M62)</f>
        <v/>
      </c>
      <c r="R62" s="20" t="n"/>
      <c r="S62" s="19" t="n"/>
      <c r="T62" s="19" t="n"/>
      <c r="U62" s="25">
        <f>IF(OR($A62="",$H62="",$S62&lt;&gt;"À confirmer"),"",$H62-TODAY())</f>
        <v/>
      </c>
      <c r="V62" s="7">
        <f>IF($A62="","",IF(OR($B62="",$C62="",$D62="",$E62="",$F62="",$G62="",$H62="",$J62="",$K62="",$L62="",$R62="",$S62="",$T62=""),"Données manquantes",IF(AND($S62="À confirmer",$H62&lt;TODAY()-'Paramètres'!$B$7),"Revue très échue",IF(AND($S62="À confirmer",$H62&lt;TODAY()),"Revue échue",IF(AND($S62="À confirmer",$H62&lt;=TODAY()+'Paramètres'!$B$4),"Revue proche",IF(AND($Q62&lt;&gt;"",IFERROR(ABS($Q62),0)&gt;='Paramètres'!$B$6),"Écart majeur",IF(AND($Q62&lt;&gt;"",IFERROR(ABS($Q62/$M62),0)&gt;='Paramètres'!$B$5),"Écart relatif élevé","")))))))</f>
        <v/>
      </c>
      <c r="W62" s="20" t="n"/>
    </row>
    <row r="63" ht="30" customHeight="1">
      <c r="A63" s="19" t="n"/>
      <c r="B63" s="20" t="n"/>
      <c r="C63" s="20" t="n"/>
      <c r="D63" s="19" t="n"/>
      <c r="E63" s="20" t="n"/>
      <c r="F63" s="21" t="n"/>
      <c r="G63" s="36" t="n"/>
      <c r="H63" s="36" t="n"/>
      <c r="I63" s="36" t="n"/>
      <c r="J63" s="37" t="n"/>
      <c r="K63" s="19" t="n"/>
      <c r="L63" s="38" t="n"/>
      <c r="M63" s="34">
        <f>IF(OR($A63="",$J63="",$L63=""),"",$J63*$L63)</f>
        <v/>
      </c>
      <c r="N63" s="37" t="n"/>
      <c r="O63" s="38" t="n"/>
      <c r="P63" s="34">
        <f>IF(OR($A63="",$N63="",$O63=""),"",$N63*$O63)</f>
        <v/>
      </c>
      <c r="Q63" s="34">
        <f>IF(OR($M63="",$P63=""),"",$P63-$M63)</f>
        <v/>
      </c>
      <c r="R63" s="20" t="n"/>
      <c r="S63" s="19" t="n"/>
      <c r="T63" s="19" t="n"/>
      <c r="U63" s="26">
        <f>IF(OR($A63="",$H63="",$S63&lt;&gt;"À confirmer"),"",$H63-TODAY())</f>
        <v/>
      </c>
      <c r="V63" s="10">
        <f>IF($A63="","",IF(OR($B63="",$C63="",$D63="",$E63="",$F63="",$G63="",$H63="",$J63="",$K63="",$L63="",$R63="",$S63="",$T63=""),"Données manquantes",IF(AND($S63="À confirmer",$H63&lt;TODAY()-'Paramètres'!$B$7),"Revue très échue",IF(AND($S63="À confirmer",$H63&lt;TODAY()),"Revue échue",IF(AND($S63="À confirmer",$H63&lt;=TODAY()+'Paramètres'!$B$4),"Revue proche",IF(AND($Q63&lt;&gt;"",IFERROR(ABS($Q63),0)&gt;='Paramètres'!$B$6),"Écart majeur",IF(AND($Q63&lt;&gt;"",IFERROR(ABS($Q63/$M63),0)&gt;='Paramètres'!$B$5),"Écart relatif élevé","")))))))</f>
        <v/>
      </c>
      <c r="W63" s="20" t="n"/>
    </row>
    <row r="64" ht="30" customHeight="1">
      <c r="A64" s="19" t="n"/>
      <c r="B64" s="20" t="n"/>
      <c r="C64" s="20" t="n"/>
      <c r="D64" s="19" t="n"/>
      <c r="E64" s="20" t="n"/>
      <c r="F64" s="21" t="n"/>
      <c r="G64" s="36" t="n"/>
      <c r="H64" s="36" t="n"/>
      <c r="I64" s="36" t="n"/>
      <c r="J64" s="37" t="n"/>
      <c r="K64" s="19" t="n"/>
      <c r="L64" s="38" t="n"/>
      <c r="M64" s="33">
        <f>IF(OR($A64="",$J64="",$L64=""),"",$J64*$L64)</f>
        <v/>
      </c>
      <c r="N64" s="37" t="n"/>
      <c r="O64" s="38" t="n"/>
      <c r="P64" s="33">
        <f>IF(OR($A64="",$N64="",$O64=""),"",$N64*$O64)</f>
        <v/>
      </c>
      <c r="Q64" s="33">
        <f>IF(OR($M64="",$P64=""),"",$P64-$M64)</f>
        <v/>
      </c>
      <c r="R64" s="20" t="n"/>
      <c r="S64" s="19" t="n"/>
      <c r="T64" s="19" t="n"/>
      <c r="U64" s="25">
        <f>IF(OR($A64="",$H64="",$S64&lt;&gt;"À confirmer"),"",$H64-TODAY())</f>
        <v/>
      </c>
      <c r="V64" s="7">
        <f>IF($A64="","",IF(OR($B64="",$C64="",$D64="",$E64="",$F64="",$G64="",$H64="",$J64="",$K64="",$L64="",$R64="",$S64="",$T64=""),"Données manquantes",IF(AND($S64="À confirmer",$H64&lt;TODAY()-'Paramètres'!$B$7),"Revue très échue",IF(AND($S64="À confirmer",$H64&lt;TODAY()),"Revue échue",IF(AND($S64="À confirmer",$H64&lt;=TODAY()+'Paramètres'!$B$4),"Revue proche",IF(AND($Q64&lt;&gt;"",IFERROR(ABS($Q64),0)&gt;='Paramètres'!$B$6),"Écart majeur",IF(AND($Q64&lt;&gt;"",IFERROR(ABS($Q64/$M64),0)&gt;='Paramètres'!$B$5),"Écart relatif élevé","")))))))</f>
        <v/>
      </c>
      <c r="W64" s="20" t="n"/>
    </row>
    <row r="65" ht="30" customHeight="1">
      <c r="A65" s="19" t="n"/>
      <c r="B65" s="20" t="n"/>
      <c r="C65" s="20" t="n"/>
      <c r="D65" s="19" t="n"/>
      <c r="E65" s="20" t="n"/>
      <c r="F65" s="21" t="n"/>
      <c r="G65" s="36" t="n"/>
      <c r="H65" s="36" t="n"/>
      <c r="I65" s="36" t="n"/>
      <c r="J65" s="37" t="n"/>
      <c r="K65" s="19" t="n"/>
      <c r="L65" s="38" t="n"/>
      <c r="M65" s="34">
        <f>IF(OR($A65="",$J65="",$L65=""),"",$J65*$L65)</f>
        <v/>
      </c>
      <c r="N65" s="37" t="n"/>
      <c r="O65" s="38" t="n"/>
      <c r="P65" s="34">
        <f>IF(OR($A65="",$N65="",$O65=""),"",$N65*$O65)</f>
        <v/>
      </c>
      <c r="Q65" s="34">
        <f>IF(OR($M65="",$P65=""),"",$P65-$M65)</f>
        <v/>
      </c>
      <c r="R65" s="20" t="n"/>
      <c r="S65" s="19" t="n"/>
      <c r="T65" s="19" t="n"/>
      <c r="U65" s="26">
        <f>IF(OR($A65="",$H65="",$S65&lt;&gt;"À confirmer"),"",$H65-TODAY())</f>
        <v/>
      </c>
      <c r="V65" s="10">
        <f>IF($A65="","",IF(OR($B65="",$C65="",$D65="",$E65="",$F65="",$G65="",$H65="",$J65="",$K65="",$L65="",$R65="",$S65="",$T65=""),"Données manquantes",IF(AND($S65="À confirmer",$H65&lt;TODAY()-'Paramètres'!$B$7),"Revue très échue",IF(AND($S65="À confirmer",$H65&lt;TODAY()),"Revue échue",IF(AND($S65="À confirmer",$H65&lt;=TODAY()+'Paramètres'!$B$4),"Revue proche",IF(AND($Q65&lt;&gt;"",IFERROR(ABS($Q65),0)&gt;='Paramètres'!$B$6),"Écart majeur",IF(AND($Q65&lt;&gt;"",IFERROR(ABS($Q65/$M65),0)&gt;='Paramètres'!$B$5),"Écart relatif élevé","")))))))</f>
        <v/>
      </c>
      <c r="W65" s="20" t="n"/>
    </row>
    <row r="66" ht="30" customHeight="1">
      <c r="A66" s="19" t="n"/>
      <c r="B66" s="20" t="n"/>
      <c r="C66" s="20" t="n"/>
      <c r="D66" s="19" t="n"/>
      <c r="E66" s="20" t="n"/>
      <c r="F66" s="21" t="n"/>
      <c r="G66" s="36" t="n"/>
      <c r="H66" s="36" t="n"/>
      <c r="I66" s="36" t="n"/>
      <c r="J66" s="37" t="n"/>
      <c r="K66" s="19" t="n"/>
      <c r="L66" s="38" t="n"/>
      <c r="M66" s="33">
        <f>IF(OR($A66="",$J66="",$L66=""),"",$J66*$L66)</f>
        <v/>
      </c>
      <c r="N66" s="37" t="n"/>
      <c r="O66" s="38" t="n"/>
      <c r="P66" s="33">
        <f>IF(OR($A66="",$N66="",$O66=""),"",$N66*$O66)</f>
        <v/>
      </c>
      <c r="Q66" s="33">
        <f>IF(OR($M66="",$P66=""),"",$P66-$M66)</f>
        <v/>
      </c>
      <c r="R66" s="20" t="n"/>
      <c r="S66" s="19" t="n"/>
      <c r="T66" s="19" t="n"/>
      <c r="U66" s="25">
        <f>IF(OR($A66="",$H66="",$S66&lt;&gt;"À confirmer"),"",$H66-TODAY())</f>
        <v/>
      </c>
      <c r="V66" s="7">
        <f>IF($A66="","",IF(OR($B66="",$C66="",$D66="",$E66="",$F66="",$G66="",$H66="",$J66="",$K66="",$L66="",$R66="",$S66="",$T66=""),"Données manquantes",IF(AND($S66="À confirmer",$H66&lt;TODAY()-'Paramètres'!$B$7),"Revue très échue",IF(AND($S66="À confirmer",$H66&lt;TODAY()),"Revue échue",IF(AND($S66="À confirmer",$H66&lt;=TODAY()+'Paramètres'!$B$4),"Revue proche",IF(AND($Q66&lt;&gt;"",IFERROR(ABS($Q66),0)&gt;='Paramètres'!$B$6),"Écart majeur",IF(AND($Q66&lt;&gt;"",IFERROR(ABS($Q66/$M66),0)&gt;='Paramètres'!$B$5),"Écart relatif élevé","")))))))</f>
        <v/>
      </c>
      <c r="W66" s="20" t="n"/>
    </row>
    <row r="67" ht="30" customHeight="1">
      <c r="A67" s="19" t="n"/>
      <c r="B67" s="20" t="n"/>
      <c r="C67" s="20" t="n"/>
      <c r="D67" s="19" t="n"/>
      <c r="E67" s="20" t="n"/>
      <c r="F67" s="21" t="n"/>
      <c r="G67" s="36" t="n"/>
      <c r="H67" s="36" t="n"/>
      <c r="I67" s="36" t="n"/>
      <c r="J67" s="37" t="n"/>
      <c r="K67" s="19" t="n"/>
      <c r="L67" s="38" t="n"/>
      <c r="M67" s="34">
        <f>IF(OR($A67="",$J67="",$L67=""),"",$J67*$L67)</f>
        <v/>
      </c>
      <c r="N67" s="37" t="n"/>
      <c r="O67" s="38" t="n"/>
      <c r="P67" s="34">
        <f>IF(OR($A67="",$N67="",$O67=""),"",$N67*$O67)</f>
        <v/>
      </c>
      <c r="Q67" s="34">
        <f>IF(OR($M67="",$P67=""),"",$P67-$M67)</f>
        <v/>
      </c>
      <c r="R67" s="20" t="n"/>
      <c r="S67" s="19" t="n"/>
      <c r="T67" s="19" t="n"/>
      <c r="U67" s="26">
        <f>IF(OR($A67="",$H67="",$S67&lt;&gt;"À confirmer"),"",$H67-TODAY())</f>
        <v/>
      </c>
      <c r="V67" s="10">
        <f>IF($A67="","",IF(OR($B67="",$C67="",$D67="",$E67="",$F67="",$G67="",$H67="",$J67="",$K67="",$L67="",$R67="",$S67="",$T67=""),"Données manquantes",IF(AND($S67="À confirmer",$H67&lt;TODAY()-'Paramètres'!$B$7),"Revue très échue",IF(AND($S67="À confirmer",$H67&lt;TODAY()),"Revue échue",IF(AND($S67="À confirmer",$H67&lt;=TODAY()+'Paramètres'!$B$4),"Revue proche",IF(AND($Q67&lt;&gt;"",IFERROR(ABS($Q67),0)&gt;='Paramètres'!$B$6),"Écart majeur",IF(AND($Q67&lt;&gt;"",IFERROR(ABS($Q67/$M67),0)&gt;='Paramètres'!$B$5),"Écart relatif élevé","")))))))</f>
        <v/>
      </c>
      <c r="W67" s="20" t="n"/>
    </row>
    <row r="68" ht="30" customHeight="1">
      <c r="A68" s="19" t="n"/>
      <c r="B68" s="20" t="n"/>
      <c r="C68" s="20" t="n"/>
      <c r="D68" s="19" t="n"/>
      <c r="E68" s="20" t="n"/>
      <c r="F68" s="21" t="n"/>
      <c r="G68" s="36" t="n"/>
      <c r="H68" s="36" t="n"/>
      <c r="I68" s="36" t="n"/>
      <c r="J68" s="37" t="n"/>
      <c r="K68" s="19" t="n"/>
      <c r="L68" s="38" t="n"/>
      <c r="M68" s="33">
        <f>IF(OR($A68="",$J68="",$L68=""),"",$J68*$L68)</f>
        <v/>
      </c>
      <c r="N68" s="37" t="n"/>
      <c r="O68" s="38" t="n"/>
      <c r="P68" s="33">
        <f>IF(OR($A68="",$N68="",$O68=""),"",$N68*$O68)</f>
        <v/>
      </c>
      <c r="Q68" s="33">
        <f>IF(OR($M68="",$P68=""),"",$P68-$M68)</f>
        <v/>
      </c>
      <c r="R68" s="20" t="n"/>
      <c r="S68" s="19" t="n"/>
      <c r="T68" s="19" t="n"/>
      <c r="U68" s="25">
        <f>IF(OR($A68="",$H68="",$S68&lt;&gt;"À confirmer"),"",$H68-TODAY())</f>
        <v/>
      </c>
      <c r="V68" s="7">
        <f>IF($A68="","",IF(OR($B68="",$C68="",$D68="",$E68="",$F68="",$G68="",$H68="",$J68="",$K68="",$L68="",$R68="",$S68="",$T68=""),"Données manquantes",IF(AND($S68="À confirmer",$H68&lt;TODAY()-'Paramètres'!$B$7),"Revue très échue",IF(AND($S68="À confirmer",$H68&lt;TODAY()),"Revue échue",IF(AND($S68="À confirmer",$H68&lt;=TODAY()+'Paramètres'!$B$4),"Revue proche",IF(AND($Q68&lt;&gt;"",IFERROR(ABS($Q68),0)&gt;='Paramètres'!$B$6),"Écart majeur",IF(AND($Q68&lt;&gt;"",IFERROR(ABS($Q68/$M68),0)&gt;='Paramètres'!$B$5),"Écart relatif élevé","")))))))</f>
        <v/>
      </c>
      <c r="W68" s="20" t="n"/>
    </row>
    <row r="69" ht="30" customHeight="1">
      <c r="A69" s="19" t="n"/>
      <c r="B69" s="20" t="n"/>
      <c r="C69" s="20" t="n"/>
      <c r="D69" s="19" t="n"/>
      <c r="E69" s="20" t="n"/>
      <c r="F69" s="21" t="n"/>
      <c r="G69" s="36" t="n"/>
      <c r="H69" s="36" t="n"/>
      <c r="I69" s="36" t="n"/>
      <c r="J69" s="37" t="n"/>
      <c r="K69" s="19" t="n"/>
      <c r="L69" s="38" t="n"/>
      <c r="M69" s="34">
        <f>IF(OR($A69="",$J69="",$L69=""),"",$J69*$L69)</f>
        <v/>
      </c>
      <c r="N69" s="37" t="n"/>
      <c r="O69" s="38" t="n"/>
      <c r="P69" s="34">
        <f>IF(OR($A69="",$N69="",$O69=""),"",$N69*$O69)</f>
        <v/>
      </c>
      <c r="Q69" s="34">
        <f>IF(OR($M69="",$P69=""),"",$P69-$M69)</f>
        <v/>
      </c>
      <c r="R69" s="20" t="n"/>
      <c r="S69" s="19" t="n"/>
      <c r="T69" s="19" t="n"/>
      <c r="U69" s="26">
        <f>IF(OR($A69="",$H69="",$S69&lt;&gt;"À confirmer"),"",$H69-TODAY())</f>
        <v/>
      </c>
      <c r="V69" s="10">
        <f>IF($A69="","",IF(OR($B69="",$C69="",$D69="",$E69="",$F69="",$G69="",$H69="",$J69="",$K69="",$L69="",$R69="",$S69="",$T69=""),"Données manquantes",IF(AND($S69="À confirmer",$H69&lt;TODAY()-'Paramètres'!$B$7),"Revue très échue",IF(AND($S69="À confirmer",$H69&lt;TODAY()),"Revue échue",IF(AND($S69="À confirmer",$H69&lt;=TODAY()+'Paramètres'!$B$4),"Revue proche",IF(AND($Q69&lt;&gt;"",IFERROR(ABS($Q69),0)&gt;='Paramètres'!$B$6),"Écart majeur",IF(AND($Q69&lt;&gt;"",IFERROR(ABS($Q69/$M69),0)&gt;='Paramètres'!$B$5),"Écart relatif élevé","")))))))</f>
        <v/>
      </c>
      <c r="W69" s="20" t="n"/>
    </row>
    <row r="70" ht="30" customHeight="1">
      <c r="A70" s="19" t="n"/>
      <c r="B70" s="20" t="n"/>
      <c r="C70" s="20" t="n"/>
      <c r="D70" s="19" t="n"/>
      <c r="E70" s="20" t="n"/>
      <c r="F70" s="21" t="n"/>
      <c r="G70" s="36" t="n"/>
      <c r="H70" s="36" t="n"/>
      <c r="I70" s="36" t="n"/>
      <c r="J70" s="37" t="n"/>
      <c r="K70" s="19" t="n"/>
      <c r="L70" s="38" t="n"/>
      <c r="M70" s="33">
        <f>IF(OR($A70="",$J70="",$L70=""),"",$J70*$L70)</f>
        <v/>
      </c>
      <c r="N70" s="37" t="n"/>
      <c r="O70" s="38" t="n"/>
      <c r="P70" s="33">
        <f>IF(OR($A70="",$N70="",$O70=""),"",$N70*$O70)</f>
        <v/>
      </c>
      <c r="Q70" s="33">
        <f>IF(OR($M70="",$P70=""),"",$P70-$M70)</f>
        <v/>
      </c>
      <c r="R70" s="20" t="n"/>
      <c r="S70" s="19" t="n"/>
      <c r="T70" s="19" t="n"/>
      <c r="U70" s="25">
        <f>IF(OR($A70="",$H70="",$S70&lt;&gt;"À confirmer"),"",$H70-TODAY())</f>
        <v/>
      </c>
      <c r="V70" s="7">
        <f>IF($A70="","",IF(OR($B70="",$C70="",$D70="",$E70="",$F70="",$G70="",$H70="",$J70="",$K70="",$L70="",$R70="",$S70="",$T70=""),"Données manquantes",IF(AND($S70="À confirmer",$H70&lt;TODAY()-'Paramètres'!$B$7),"Revue très échue",IF(AND($S70="À confirmer",$H70&lt;TODAY()),"Revue échue",IF(AND($S70="À confirmer",$H70&lt;=TODAY()+'Paramètres'!$B$4),"Revue proche",IF(AND($Q70&lt;&gt;"",IFERROR(ABS($Q70),0)&gt;='Paramètres'!$B$6),"Écart majeur",IF(AND($Q70&lt;&gt;"",IFERROR(ABS($Q70/$M70),0)&gt;='Paramètres'!$B$5),"Écart relatif élevé","")))))))</f>
        <v/>
      </c>
      <c r="W70" s="20" t="n"/>
    </row>
    <row r="71" ht="30" customHeight="1">
      <c r="A71" s="19" t="n"/>
      <c r="B71" s="20" t="n"/>
      <c r="C71" s="20" t="n"/>
      <c r="D71" s="19" t="n"/>
      <c r="E71" s="20" t="n"/>
      <c r="F71" s="21" t="n"/>
      <c r="G71" s="36" t="n"/>
      <c r="H71" s="36" t="n"/>
      <c r="I71" s="36" t="n"/>
      <c r="J71" s="37" t="n"/>
      <c r="K71" s="19" t="n"/>
      <c r="L71" s="38" t="n"/>
      <c r="M71" s="34">
        <f>IF(OR($A71="",$J71="",$L71=""),"",$J71*$L71)</f>
        <v/>
      </c>
      <c r="N71" s="37" t="n"/>
      <c r="O71" s="38" t="n"/>
      <c r="P71" s="34">
        <f>IF(OR($A71="",$N71="",$O71=""),"",$N71*$O71)</f>
        <v/>
      </c>
      <c r="Q71" s="34">
        <f>IF(OR($M71="",$P71=""),"",$P71-$M71)</f>
        <v/>
      </c>
      <c r="R71" s="20" t="n"/>
      <c r="S71" s="19" t="n"/>
      <c r="T71" s="19" t="n"/>
      <c r="U71" s="26">
        <f>IF(OR($A71="",$H71="",$S71&lt;&gt;"À confirmer"),"",$H71-TODAY())</f>
        <v/>
      </c>
      <c r="V71" s="10">
        <f>IF($A71="","",IF(OR($B71="",$C71="",$D71="",$E71="",$F71="",$G71="",$H71="",$J71="",$K71="",$L71="",$R71="",$S71="",$T71=""),"Données manquantes",IF(AND($S71="À confirmer",$H71&lt;TODAY()-'Paramètres'!$B$7),"Revue très échue",IF(AND($S71="À confirmer",$H71&lt;TODAY()),"Revue échue",IF(AND($S71="À confirmer",$H71&lt;=TODAY()+'Paramètres'!$B$4),"Revue proche",IF(AND($Q71&lt;&gt;"",IFERROR(ABS($Q71),0)&gt;='Paramètres'!$B$6),"Écart majeur",IF(AND($Q71&lt;&gt;"",IFERROR(ABS($Q71/$M71),0)&gt;='Paramètres'!$B$5),"Écart relatif élevé","")))))))</f>
        <v/>
      </c>
      <c r="W71" s="20" t="n"/>
    </row>
    <row r="72" ht="30" customHeight="1">
      <c r="A72" s="19" t="n"/>
      <c r="B72" s="20" t="n"/>
      <c r="C72" s="20" t="n"/>
      <c r="D72" s="19" t="n"/>
      <c r="E72" s="20" t="n"/>
      <c r="F72" s="21" t="n"/>
      <c r="G72" s="36" t="n"/>
      <c r="H72" s="36" t="n"/>
      <c r="I72" s="36" t="n"/>
      <c r="J72" s="37" t="n"/>
      <c r="K72" s="19" t="n"/>
      <c r="L72" s="38" t="n"/>
      <c r="M72" s="33">
        <f>IF(OR($A72="",$J72="",$L72=""),"",$J72*$L72)</f>
        <v/>
      </c>
      <c r="N72" s="37" t="n"/>
      <c r="O72" s="38" t="n"/>
      <c r="P72" s="33">
        <f>IF(OR($A72="",$N72="",$O72=""),"",$N72*$O72)</f>
        <v/>
      </c>
      <c r="Q72" s="33">
        <f>IF(OR($M72="",$P72=""),"",$P72-$M72)</f>
        <v/>
      </c>
      <c r="R72" s="20" t="n"/>
      <c r="S72" s="19" t="n"/>
      <c r="T72" s="19" t="n"/>
      <c r="U72" s="25">
        <f>IF(OR($A72="",$H72="",$S72&lt;&gt;"À confirmer"),"",$H72-TODAY())</f>
        <v/>
      </c>
      <c r="V72" s="7">
        <f>IF($A72="","",IF(OR($B72="",$C72="",$D72="",$E72="",$F72="",$G72="",$H72="",$J72="",$K72="",$L72="",$R72="",$S72="",$T72=""),"Données manquantes",IF(AND($S72="À confirmer",$H72&lt;TODAY()-'Paramètres'!$B$7),"Revue très échue",IF(AND($S72="À confirmer",$H72&lt;TODAY()),"Revue échue",IF(AND($S72="À confirmer",$H72&lt;=TODAY()+'Paramètres'!$B$4),"Revue proche",IF(AND($Q72&lt;&gt;"",IFERROR(ABS($Q72),0)&gt;='Paramètres'!$B$6),"Écart majeur",IF(AND($Q72&lt;&gt;"",IFERROR(ABS($Q72/$M72),0)&gt;='Paramètres'!$B$5),"Écart relatif élevé","")))))))</f>
        <v/>
      </c>
      <c r="W72" s="20" t="n"/>
    </row>
    <row r="73" ht="30" customHeight="1">
      <c r="A73" s="19" t="n"/>
      <c r="B73" s="20" t="n"/>
      <c r="C73" s="20" t="n"/>
      <c r="D73" s="19" t="n"/>
      <c r="E73" s="20" t="n"/>
      <c r="F73" s="21" t="n"/>
      <c r="G73" s="36" t="n"/>
      <c r="H73" s="36" t="n"/>
      <c r="I73" s="36" t="n"/>
      <c r="J73" s="37" t="n"/>
      <c r="K73" s="19" t="n"/>
      <c r="L73" s="38" t="n"/>
      <c r="M73" s="34">
        <f>IF(OR($A73="",$J73="",$L73=""),"",$J73*$L73)</f>
        <v/>
      </c>
      <c r="N73" s="37" t="n"/>
      <c r="O73" s="38" t="n"/>
      <c r="P73" s="34">
        <f>IF(OR($A73="",$N73="",$O73=""),"",$N73*$O73)</f>
        <v/>
      </c>
      <c r="Q73" s="34">
        <f>IF(OR($M73="",$P73=""),"",$P73-$M73)</f>
        <v/>
      </c>
      <c r="R73" s="20" t="n"/>
      <c r="S73" s="19" t="n"/>
      <c r="T73" s="19" t="n"/>
      <c r="U73" s="26">
        <f>IF(OR($A73="",$H73="",$S73&lt;&gt;"À confirmer"),"",$H73-TODAY())</f>
        <v/>
      </c>
      <c r="V73" s="10">
        <f>IF($A73="","",IF(OR($B73="",$C73="",$D73="",$E73="",$F73="",$G73="",$H73="",$J73="",$K73="",$L73="",$R73="",$S73="",$T73=""),"Données manquantes",IF(AND($S73="À confirmer",$H73&lt;TODAY()-'Paramètres'!$B$7),"Revue très échue",IF(AND($S73="À confirmer",$H73&lt;TODAY()),"Revue échue",IF(AND($S73="À confirmer",$H73&lt;=TODAY()+'Paramètres'!$B$4),"Revue proche",IF(AND($Q73&lt;&gt;"",IFERROR(ABS($Q73),0)&gt;='Paramètres'!$B$6),"Écart majeur",IF(AND($Q73&lt;&gt;"",IFERROR(ABS($Q73/$M73),0)&gt;='Paramètres'!$B$5),"Écart relatif élevé","")))))))</f>
        <v/>
      </c>
      <c r="W73" s="20" t="n"/>
    </row>
    <row r="74" ht="30" customHeight="1">
      <c r="A74" s="19" t="n"/>
      <c r="B74" s="20" t="n"/>
      <c r="C74" s="20" t="n"/>
      <c r="D74" s="19" t="n"/>
      <c r="E74" s="20" t="n"/>
      <c r="F74" s="21" t="n"/>
      <c r="G74" s="36" t="n"/>
      <c r="H74" s="36" t="n"/>
      <c r="I74" s="36" t="n"/>
      <c r="J74" s="37" t="n"/>
      <c r="K74" s="19" t="n"/>
      <c r="L74" s="38" t="n"/>
      <c r="M74" s="33">
        <f>IF(OR($A74="",$J74="",$L74=""),"",$J74*$L74)</f>
        <v/>
      </c>
      <c r="N74" s="37" t="n"/>
      <c r="O74" s="38" t="n"/>
      <c r="P74" s="33">
        <f>IF(OR($A74="",$N74="",$O74=""),"",$N74*$O74)</f>
        <v/>
      </c>
      <c r="Q74" s="33">
        <f>IF(OR($M74="",$P74=""),"",$P74-$M74)</f>
        <v/>
      </c>
      <c r="R74" s="20" t="n"/>
      <c r="S74" s="19" t="n"/>
      <c r="T74" s="19" t="n"/>
      <c r="U74" s="25">
        <f>IF(OR($A74="",$H74="",$S74&lt;&gt;"À confirmer"),"",$H74-TODAY())</f>
        <v/>
      </c>
      <c r="V74" s="7">
        <f>IF($A74="","",IF(OR($B74="",$C74="",$D74="",$E74="",$F74="",$G74="",$H74="",$J74="",$K74="",$L74="",$R74="",$S74="",$T74=""),"Données manquantes",IF(AND($S74="À confirmer",$H74&lt;TODAY()-'Paramètres'!$B$7),"Revue très échue",IF(AND($S74="À confirmer",$H74&lt;TODAY()),"Revue échue",IF(AND($S74="À confirmer",$H74&lt;=TODAY()+'Paramètres'!$B$4),"Revue proche",IF(AND($Q74&lt;&gt;"",IFERROR(ABS($Q74),0)&gt;='Paramètres'!$B$6),"Écart majeur",IF(AND($Q74&lt;&gt;"",IFERROR(ABS($Q74/$M74),0)&gt;='Paramètres'!$B$5),"Écart relatif élevé","")))))))</f>
        <v/>
      </c>
      <c r="W74" s="20" t="n"/>
    </row>
    <row r="75" ht="30" customHeight="1">
      <c r="A75" s="19" t="n"/>
      <c r="B75" s="20" t="n"/>
      <c r="C75" s="20" t="n"/>
      <c r="D75" s="19" t="n"/>
      <c r="E75" s="20" t="n"/>
      <c r="F75" s="21" t="n"/>
      <c r="G75" s="36" t="n"/>
      <c r="H75" s="36" t="n"/>
      <c r="I75" s="36" t="n"/>
      <c r="J75" s="37" t="n"/>
      <c r="K75" s="19" t="n"/>
      <c r="L75" s="38" t="n"/>
      <c r="M75" s="34">
        <f>IF(OR($A75="",$J75="",$L75=""),"",$J75*$L75)</f>
        <v/>
      </c>
      <c r="N75" s="37" t="n"/>
      <c r="O75" s="38" t="n"/>
      <c r="P75" s="34">
        <f>IF(OR($A75="",$N75="",$O75=""),"",$N75*$O75)</f>
        <v/>
      </c>
      <c r="Q75" s="34">
        <f>IF(OR($M75="",$P75=""),"",$P75-$M75)</f>
        <v/>
      </c>
      <c r="R75" s="20" t="n"/>
      <c r="S75" s="19" t="n"/>
      <c r="T75" s="19" t="n"/>
      <c r="U75" s="26">
        <f>IF(OR($A75="",$H75="",$S75&lt;&gt;"À confirmer"),"",$H75-TODAY())</f>
        <v/>
      </c>
      <c r="V75" s="10">
        <f>IF($A75="","",IF(OR($B75="",$C75="",$D75="",$E75="",$F75="",$G75="",$H75="",$J75="",$K75="",$L75="",$R75="",$S75="",$T75=""),"Données manquantes",IF(AND($S75="À confirmer",$H75&lt;TODAY()-'Paramètres'!$B$7),"Revue très échue",IF(AND($S75="À confirmer",$H75&lt;TODAY()),"Revue échue",IF(AND($S75="À confirmer",$H75&lt;=TODAY()+'Paramètres'!$B$4),"Revue proche",IF(AND($Q75&lt;&gt;"",IFERROR(ABS($Q75),0)&gt;='Paramètres'!$B$6),"Écart majeur",IF(AND($Q75&lt;&gt;"",IFERROR(ABS($Q75/$M75),0)&gt;='Paramètres'!$B$5),"Écart relatif élevé","")))))))</f>
        <v/>
      </c>
      <c r="W75" s="20" t="n"/>
    </row>
    <row r="76" ht="30" customHeight="1">
      <c r="A76" s="19" t="n"/>
      <c r="B76" s="20" t="n"/>
      <c r="C76" s="20" t="n"/>
      <c r="D76" s="19" t="n"/>
      <c r="E76" s="20" t="n"/>
      <c r="F76" s="21" t="n"/>
      <c r="G76" s="36" t="n"/>
      <c r="H76" s="36" t="n"/>
      <c r="I76" s="36" t="n"/>
      <c r="J76" s="37" t="n"/>
      <c r="K76" s="19" t="n"/>
      <c r="L76" s="38" t="n"/>
      <c r="M76" s="33">
        <f>IF(OR($A76="",$J76="",$L76=""),"",$J76*$L76)</f>
        <v/>
      </c>
      <c r="N76" s="37" t="n"/>
      <c r="O76" s="38" t="n"/>
      <c r="P76" s="33">
        <f>IF(OR($A76="",$N76="",$O76=""),"",$N76*$O76)</f>
        <v/>
      </c>
      <c r="Q76" s="33">
        <f>IF(OR($M76="",$P76=""),"",$P76-$M76)</f>
        <v/>
      </c>
      <c r="R76" s="20" t="n"/>
      <c r="S76" s="19" t="n"/>
      <c r="T76" s="19" t="n"/>
      <c r="U76" s="25">
        <f>IF(OR($A76="",$H76="",$S76&lt;&gt;"À confirmer"),"",$H76-TODAY())</f>
        <v/>
      </c>
      <c r="V76" s="7">
        <f>IF($A76="","",IF(OR($B76="",$C76="",$D76="",$E76="",$F76="",$G76="",$H76="",$J76="",$K76="",$L76="",$R76="",$S76="",$T76=""),"Données manquantes",IF(AND($S76="À confirmer",$H76&lt;TODAY()-'Paramètres'!$B$7),"Revue très échue",IF(AND($S76="À confirmer",$H76&lt;TODAY()),"Revue échue",IF(AND($S76="À confirmer",$H76&lt;=TODAY()+'Paramètres'!$B$4),"Revue proche",IF(AND($Q76&lt;&gt;"",IFERROR(ABS($Q76),0)&gt;='Paramètres'!$B$6),"Écart majeur",IF(AND($Q76&lt;&gt;"",IFERROR(ABS($Q76/$M76),0)&gt;='Paramètres'!$B$5),"Écart relatif élevé","")))))))</f>
        <v/>
      </c>
      <c r="W76" s="20" t="n"/>
    </row>
    <row r="77" ht="30" customHeight="1">
      <c r="A77" s="19" t="n"/>
      <c r="B77" s="20" t="n"/>
      <c r="C77" s="20" t="n"/>
      <c r="D77" s="19" t="n"/>
      <c r="E77" s="20" t="n"/>
      <c r="F77" s="21" t="n"/>
      <c r="G77" s="36" t="n"/>
      <c r="H77" s="36" t="n"/>
      <c r="I77" s="36" t="n"/>
      <c r="J77" s="37" t="n"/>
      <c r="K77" s="19" t="n"/>
      <c r="L77" s="38" t="n"/>
      <c r="M77" s="34">
        <f>IF(OR($A77="",$J77="",$L77=""),"",$J77*$L77)</f>
        <v/>
      </c>
      <c r="N77" s="37" t="n"/>
      <c r="O77" s="38" t="n"/>
      <c r="P77" s="34">
        <f>IF(OR($A77="",$N77="",$O77=""),"",$N77*$O77)</f>
        <v/>
      </c>
      <c r="Q77" s="34">
        <f>IF(OR($M77="",$P77=""),"",$P77-$M77)</f>
        <v/>
      </c>
      <c r="R77" s="20" t="n"/>
      <c r="S77" s="19" t="n"/>
      <c r="T77" s="19" t="n"/>
      <c r="U77" s="26">
        <f>IF(OR($A77="",$H77="",$S77&lt;&gt;"À confirmer"),"",$H77-TODAY())</f>
        <v/>
      </c>
      <c r="V77" s="10">
        <f>IF($A77="","",IF(OR($B77="",$C77="",$D77="",$E77="",$F77="",$G77="",$H77="",$J77="",$K77="",$L77="",$R77="",$S77="",$T77=""),"Données manquantes",IF(AND($S77="À confirmer",$H77&lt;TODAY()-'Paramètres'!$B$7),"Revue très échue",IF(AND($S77="À confirmer",$H77&lt;TODAY()),"Revue échue",IF(AND($S77="À confirmer",$H77&lt;=TODAY()+'Paramètres'!$B$4),"Revue proche",IF(AND($Q77&lt;&gt;"",IFERROR(ABS($Q77),0)&gt;='Paramètres'!$B$6),"Écart majeur",IF(AND($Q77&lt;&gt;"",IFERROR(ABS($Q77/$M77),0)&gt;='Paramètres'!$B$5),"Écart relatif élevé","")))))))</f>
        <v/>
      </c>
      <c r="W77" s="20" t="n"/>
    </row>
    <row r="78" ht="30" customHeight="1">
      <c r="A78" s="19" t="n"/>
      <c r="B78" s="20" t="n"/>
      <c r="C78" s="20" t="n"/>
      <c r="D78" s="19" t="n"/>
      <c r="E78" s="20" t="n"/>
      <c r="F78" s="21" t="n"/>
      <c r="G78" s="36" t="n"/>
      <c r="H78" s="36" t="n"/>
      <c r="I78" s="36" t="n"/>
      <c r="J78" s="37" t="n"/>
      <c r="K78" s="19" t="n"/>
      <c r="L78" s="38" t="n"/>
      <c r="M78" s="33">
        <f>IF(OR($A78="",$J78="",$L78=""),"",$J78*$L78)</f>
        <v/>
      </c>
      <c r="N78" s="37" t="n"/>
      <c r="O78" s="38" t="n"/>
      <c r="P78" s="33">
        <f>IF(OR($A78="",$N78="",$O78=""),"",$N78*$O78)</f>
        <v/>
      </c>
      <c r="Q78" s="33">
        <f>IF(OR($M78="",$P78=""),"",$P78-$M78)</f>
        <v/>
      </c>
      <c r="R78" s="20" t="n"/>
      <c r="S78" s="19" t="n"/>
      <c r="T78" s="19" t="n"/>
      <c r="U78" s="25">
        <f>IF(OR($A78="",$H78="",$S78&lt;&gt;"À confirmer"),"",$H78-TODAY())</f>
        <v/>
      </c>
      <c r="V78" s="7">
        <f>IF($A78="","",IF(OR($B78="",$C78="",$D78="",$E78="",$F78="",$G78="",$H78="",$J78="",$K78="",$L78="",$R78="",$S78="",$T78=""),"Données manquantes",IF(AND($S78="À confirmer",$H78&lt;TODAY()-'Paramètres'!$B$7),"Revue très échue",IF(AND($S78="À confirmer",$H78&lt;TODAY()),"Revue échue",IF(AND($S78="À confirmer",$H78&lt;=TODAY()+'Paramètres'!$B$4),"Revue proche",IF(AND($Q78&lt;&gt;"",IFERROR(ABS($Q78),0)&gt;='Paramètres'!$B$6),"Écart majeur",IF(AND($Q78&lt;&gt;"",IFERROR(ABS($Q78/$M78),0)&gt;='Paramètres'!$B$5),"Écart relatif élevé","")))))))</f>
        <v/>
      </c>
      <c r="W78" s="20" t="n"/>
    </row>
    <row r="79" ht="30" customHeight="1">
      <c r="A79" s="19" t="n"/>
      <c r="B79" s="20" t="n"/>
      <c r="C79" s="20" t="n"/>
      <c r="D79" s="19" t="n"/>
      <c r="E79" s="20" t="n"/>
      <c r="F79" s="21" t="n"/>
      <c r="G79" s="36" t="n"/>
      <c r="H79" s="36" t="n"/>
      <c r="I79" s="36" t="n"/>
      <c r="J79" s="37" t="n"/>
      <c r="K79" s="19" t="n"/>
      <c r="L79" s="38" t="n"/>
      <c r="M79" s="34">
        <f>IF(OR($A79="",$J79="",$L79=""),"",$J79*$L79)</f>
        <v/>
      </c>
      <c r="N79" s="37" t="n"/>
      <c r="O79" s="38" t="n"/>
      <c r="P79" s="34">
        <f>IF(OR($A79="",$N79="",$O79=""),"",$N79*$O79)</f>
        <v/>
      </c>
      <c r="Q79" s="34">
        <f>IF(OR($M79="",$P79=""),"",$P79-$M79)</f>
        <v/>
      </c>
      <c r="R79" s="20" t="n"/>
      <c r="S79" s="19" t="n"/>
      <c r="T79" s="19" t="n"/>
      <c r="U79" s="26">
        <f>IF(OR($A79="",$H79="",$S79&lt;&gt;"À confirmer"),"",$H79-TODAY())</f>
        <v/>
      </c>
      <c r="V79" s="10">
        <f>IF($A79="","",IF(OR($B79="",$C79="",$D79="",$E79="",$F79="",$G79="",$H79="",$J79="",$K79="",$L79="",$R79="",$S79="",$T79=""),"Données manquantes",IF(AND($S79="À confirmer",$H79&lt;TODAY()-'Paramètres'!$B$7),"Revue très échue",IF(AND($S79="À confirmer",$H79&lt;TODAY()),"Revue échue",IF(AND($S79="À confirmer",$H79&lt;=TODAY()+'Paramètres'!$B$4),"Revue proche",IF(AND($Q79&lt;&gt;"",IFERROR(ABS($Q79),0)&gt;='Paramètres'!$B$6),"Écart majeur",IF(AND($Q79&lt;&gt;"",IFERROR(ABS($Q79/$M79),0)&gt;='Paramètres'!$B$5),"Écart relatif élevé","")))))))</f>
        <v/>
      </c>
      <c r="W79" s="20" t="n"/>
    </row>
    <row r="80" ht="30" customHeight="1">
      <c r="A80" s="19" t="n"/>
      <c r="B80" s="20" t="n"/>
      <c r="C80" s="20" t="n"/>
      <c r="D80" s="19" t="n"/>
      <c r="E80" s="20" t="n"/>
      <c r="F80" s="21" t="n"/>
      <c r="G80" s="36" t="n"/>
      <c r="H80" s="36" t="n"/>
      <c r="I80" s="36" t="n"/>
      <c r="J80" s="37" t="n"/>
      <c r="K80" s="19" t="n"/>
      <c r="L80" s="38" t="n"/>
      <c r="M80" s="33">
        <f>IF(OR($A80="",$J80="",$L80=""),"",$J80*$L80)</f>
        <v/>
      </c>
      <c r="N80" s="37" t="n"/>
      <c r="O80" s="38" t="n"/>
      <c r="P80" s="33">
        <f>IF(OR($A80="",$N80="",$O80=""),"",$N80*$O80)</f>
        <v/>
      </c>
      <c r="Q80" s="33">
        <f>IF(OR($M80="",$P80=""),"",$P80-$M80)</f>
        <v/>
      </c>
      <c r="R80" s="20" t="n"/>
      <c r="S80" s="19" t="n"/>
      <c r="T80" s="19" t="n"/>
      <c r="U80" s="25">
        <f>IF(OR($A80="",$H80="",$S80&lt;&gt;"À confirmer"),"",$H80-TODAY())</f>
        <v/>
      </c>
      <c r="V80" s="7">
        <f>IF($A80="","",IF(OR($B80="",$C80="",$D80="",$E80="",$F80="",$G80="",$H80="",$J80="",$K80="",$L80="",$R80="",$S80="",$T80=""),"Données manquantes",IF(AND($S80="À confirmer",$H80&lt;TODAY()-'Paramètres'!$B$7),"Revue très échue",IF(AND($S80="À confirmer",$H80&lt;TODAY()),"Revue échue",IF(AND($S80="À confirmer",$H80&lt;=TODAY()+'Paramètres'!$B$4),"Revue proche",IF(AND($Q80&lt;&gt;"",IFERROR(ABS($Q80),0)&gt;='Paramètres'!$B$6),"Écart majeur",IF(AND($Q80&lt;&gt;"",IFERROR(ABS($Q80/$M80),0)&gt;='Paramètres'!$B$5),"Écart relatif élevé","")))))))</f>
        <v/>
      </c>
      <c r="W80" s="20" t="n"/>
    </row>
    <row r="81" ht="30" customHeight="1">
      <c r="A81" s="19" t="n"/>
      <c r="B81" s="20" t="n"/>
      <c r="C81" s="20" t="n"/>
      <c r="D81" s="19" t="n"/>
      <c r="E81" s="20" t="n"/>
      <c r="F81" s="21" t="n"/>
      <c r="G81" s="36" t="n"/>
      <c r="H81" s="36" t="n"/>
      <c r="I81" s="36" t="n"/>
      <c r="J81" s="37" t="n"/>
      <c r="K81" s="19" t="n"/>
      <c r="L81" s="38" t="n"/>
      <c r="M81" s="34">
        <f>IF(OR($A81="",$J81="",$L81=""),"",$J81*$L81)</f>
        <v/>
      </c>
      <c r="N81" s="37" t="n"/>
      <c r="O81" s="38" t="n"/>
      <c r="P81" s="34">
        <f>IF(OR($A81="",$N81="",$O81=""),"",$N81*$O81)</f>
        <v/>
      </c>
      <c r="Q81" s="34">
        <f>IF(OR($M81="",$P81=""),"",$P81-$M81)</f>
        <v/>
      </c>
      <c r="R81" s="20" t="n"/>
      <c r="S81" s="19" t="n"/>
      <c r="T81" s="19" t="n"/>
      <c r="U81" s="26">
        <f>IF(OR($A81="",$H81="",$S81&lt;&gt;"À confirmer"),"",$H81-TODAY())</f>
        <v/>
      </c>
      <c r="V81" s="10">
        <f>IF($A81="","",IF(OR($B81="",$C81="",$D81="",$E81="",$F81="",$G81="",$H81="",$J81="",$K81="",$L81="",$R81="",$S81="",$T81=""),"Données manquantes",IF(AND($S81="À confirmer",$H81&lt;TODAY()-'Paramètres'!$B$7),"Revue très échue",IF(AND($S81="À confirmer",$H81&lt;TODAY()),"Revue échue",IF(AND($S81="À confirmer",$H81&lt;=TODAY()+'Paramètres'!$B$4),"Revue proche",IF(AND($Q81&lt;&gt;"",IFERROR(ABS($Q81),0)&gt;='Paramètres'!$B$6),"Écart majeur",IF(AND($Q81&lt;&gt;"",IFERROR(ABS($Q81/$M81),0)&gt;='Paramètres'!$B$5),"Écart relatif élevé","")))))))</f>
        <v/>
      </c>
      <c r="W81" s="20" t="n"/>
    </row>
    <row r="82" ht="30" customHeight="1">
      <c r="A82" s="19" t="n"/>
      <c r="B82" s="20" t="n"/>
      <c r="C82" s="20" t="n"/>
      <c r="D82" s="19" t="n"/>
      <c r="E82" s="20" t="n"/>
      <c r="F82" s="21" t="n"/>
      <c r="G82" s="36" t="n"/>
      <c r="H82" s="36" t="n"/>
      <c r="I82" s="36" t="n"/>
      <c r="J82" s="37" t="n"/>
      <c r="K82" s="19" t="n"/>
      <c r="L82" s="38" t="n"/>
      <c r="M82" s="33">
        <f>IF(OR($A82="",$J82="",$L82=""),"",$J82*$L82)</f>
        <v/>
      </c>
      <c r="N82" s="37" t="n"/>
      <c r="O82" s="38" t="n"/>
      <c r="P82" s="33">
        <f>IF(OR($A82="",$N82="",$O82=""),"",$N82*$O82)</f>
        <v/>
      </c>
      <c r="Q82" s="33">
        <f>IF(OR($M82="",$P82=""),"",$P82-$M82)</f>
        <v/>
      </c>
      <c r="R82" s="20" t="n"/>
      <c r="S82" s="19" t="n"/>
      <c r="T82" s="19" t="n"/>
      <c r="U82" s="25">
        <f>IF(OR($A82="",$H82="",$S82&lt;&gt;"À confirmer"),"",$H82-TODAY())</f>
        <v/>
      </c>
      <c r="V82" s="7">
        <f>IF($A82="","",IF(OR($B82="",$C82="",$D82="",$E82="",$F82="",$G82="",$H82="",$J82="",$K82="",$L82="",$R82="",$S82="",$T82=""),"Données manquantes",IF(AND($S82="À confirmer",$H82&lt;TODAY()-'Paramètres'!$B$7),"Revue très échue",IF(AND($S82="À confirmer",$H82&lt;TODAY()),"Revue échue",IF(AND($S82="À confirmer",$H82&lt;=TODAY()+'Paramètres'!$B$4),"Revue proche",IF(AND($Q82&lt;&gt;"",IFERROR(ABS($Q82),0)&gt;='Paramètres'!$B$6),"Écart majeur",IF(AND($Q82&lt;&gt;"",IFERROR(ABS($Q82/$M82),0)&gt;='Paramètres'!$B$5),"Écart relatif élevé","")))))))</f>
        <v/>
      </c>
      <c r="W82" s="20" t="n"/>
    </row>
    <row r="83" ht="30" customHeight="1">
      <c r="A83" s="19" t="n"/>
      <c r="B83" s="20" t="n"/>
      <c r="C83" s="20" t="n"/>
      <c r="D83" s="19" t="n"/>
      <c r="E83" s="20" t="n"/>
      <c r="F83" s="21" t="n"/>
      <c r="G83" s="36" t="n"/>
      <c r="H83" s="36" t="n"/>
      <c r="I83" s="36" t="n"/>
      <c r="J83" s="37" t="n"/>
      <c r="K83" s="19" t="n"/>
      <c r="L83" s="38" t="n"/>
      <c r="M83" s="34">
        <f>IF(OR($A83="",$J83="",$L83=""),"",$J83*$L83)</f>
        <v/>
      </c>
      <c r="N83" s="37" t="n"/>
      <c r="O83" s="38" t="n"/>
      <c r="P83" s="34">
        <f>IF(OR($A83="",$N83="",$O83=""),"",$N83*$O83)</f>
        <v/>
      </c>
      <c r="Q83" s="34">
        <f>IF(OR($M83="",$P83=""),"",$P83-$M83)</f>
        <v/>
      </c>
      <c r="R83" s="20" t="n"/>
      <c r="S83" s="19" t="n"/>
      <c r="T83" s="19" t="n"/>
      <c r="U83" s="26">
        <f>IF(OR($A83="",$H83="",$S83&lt;&gt;"À confirmer"),"",$H83-TODAY())</f>
        <v/>
      </c>
      <c r="V83" s="10">
        <f>IF($A83="","",IF(OR($B83="",$C83="",$D83="",$E83="",$F83="",$G83="",$H83="",$J83="",$K83="",$L83="",$R83="",$S83="",$T83=""),"Données manquantes",IF(AND($S83="À confirmer",$H83&lt;TODAY()-'Paramètres'!$B$7),"Revue très échue",IF(AND($S83="À confirmer",$H83&lt;TODAY()),"Revue échue",IF(AND($S83="À confirmer",$H83&lt;=TODAY()+'Paramètres'!$B$4),"Revue proche",IF(AND($Q83&lt;&gt;"",IFERROR(ABS($Q83),0)&gt;='Paramètres'!$B$6),"Écart majeur",IF(AND($Q83&lt;&gt;"",IFERROR(ABS($Q83/$M83),0)&gt;='Paramètres'!$B$5),"Écart relatif élevé","")))))))</f>
        <v/>
      </c>
      <c r="W83" s="20" t="n"/>
    </row>
    <row r="84" ht="30" customHeight="1">
      <c r="A84" s="19" t="n"/>
      <c r="B84" s="20" t="n"/>
      <c r="C84" s="20" t="n"/>
      <c r="D84" s="19" t="n"/>
      <c r="E84" s="20" t="n"/>
      <c r="F84" s="21" t="n"/>
      <c r="G84" s="36" t="n"/>
      <c r="H84" s="36" t="n"/>
      <c r="I84" s="36" t="n"/>
      <c r="J84" s="37" t="n"/>
      <c r="K84" s="19" t="n"/>
      <c r="L84" s="38" t="n"/>
      <c r="M84" s="33">
        <f>IF(OR($A84="",$J84="",$L84=""),"",$J84*$L84)</f>
        <v/>
      </c>
      <c r="N84" s="37" t="n"/>
      <c r="O84" s="38" t="n"/>
      <c r="P84" s="33">
        <f>IF(OR($A84="",$N84="",$O84=""),"",$N84*$O84)</f>
        <v/>
      </c>
      <c r="Q84" s="33">
        <f>IF(OR($M84="",$P84=""),"",$P84-$M84)</f>
        <v/>
      </c>
      <c r="R84" s="20" t="n"/>
      <c r="S84" s="19" t="n"/>
      <c r="T84" s="19" t="n"/>
      <c r="U84" s="25">
        <f>IF(OR($A84="",$H84="",$S84&lt;&gt;"À confirmer"),"",$H84-TODAY())</f>
        <v/>
      </c>
      <c r="V84" s="7">
        <f>IF($A84="","",IF(OR($B84="",$C84="",$D84="",$E84="",$F84="",$G84="",$H84="",$J84="",$K84="",$L84="",$R84="",$S84="",$T84=""),"Données manquantes",IF(AND($S84="À confirmer",$H84&lt;TODAY()-'Paramètres'!$B$7),"Revue très échue",IF(AND($S84="À confirmer",$H84&lt;TODAY()),"Revue échue",IF(AND($S84="À confirmer",$H84&lt;=TODAY()+'Paramètres'!$B$4),"Revue proche",IF(AND($Q84&lt;&gt;"",IFERROR(ABS($Q84),0)&gt;='Paramètres'!$B$6),"Écart majeur",IF(AND($Q84&lt;&gt;"",IFERROR(ABS($Q84/$M84),0)&gt;='Paramètres'!$B$5),"Écart relatif élevé","")))))))</f>
        <v/>
      </c>
      <c r="W84" s="20" t="n"/>
    </row>
    <row r="85" ht="30" customHeight="1">
      <c r="A85" s="19" t="n"/>
      <c r="B85" s="20" t="n"/>
      <c r="C85" s="20" t="n"/>
      <c r="D85" s="19" t="n"/>
      <c r="E85" s="20" t="n"/>
      <c r="F85" s="21" t="n"/>
      <c r="G85" s="36" t="n"/>
      <c r="H85" s="36" t="n"/>
      <c r="I85" s="36" t="n"/>
      <c r="J85" s="37" t="n"/>
      <c r="K85" s="19" t="n"/>
      <c r="L85" s="38" t="n"/>
      <c r="M85" s="34">
        <f>IF(OR($A85="",$J85="",$L85=""),"",$J85*$L85)</f>
        <v/>
      </c>
      <c r="N85" s="37" t="n"/>
      <c r="O85" s="38" t="n"/>
      <c r="P85" s="34">
        <f>IF(OR($A85="",$N85="",$O85=""),"",$N85*$O85)</f>
        <v/>
      </c>
      <c r="Q85" s="34">
        <f>IF(OR($M85="",$P85=""),"",$P85-$M85)</f>
        <v/>
      </c>
      <c r="R85" s="20" t="n"/>
      <c r="S85" s="19" t="n"/>
      <c r="T85" s="19" t="n"/>
      <c r="U85" s="26">
        <f>IF(OR($A85="",$H85="",$S85&lt;&gt;"À confirmer"),"",$H85-TODAY())</f>
        <v/>
      </c>
      <c r="V85" s="10">
        <f>IF($A85="","",IF(OR($B85="",$C85="",$D85="",$E85="",$F85="",$G85="",$H85="",$J85="",$K85="",$L85="",$R85="",$S85="",$T85=""),"Données manquantes",IF(AND($S85="À confirmer",$H85&lt;TODAY()-'Paramètres'!$B$7),"Revue très échue",IF(AND($S85="À confirmer",$H85&lt;TODAY()),"Revue échue",IF(AND($S85="À confirmer",$H85&lt;=TODAY()+'Paramètres'!$B$4),"Revue proche",IF(AND($Q85&lt;&gt;"",IFERROR(ABS($Q85),0)&gt;='Paramètres'!$B$6),"Écart majeur",IF(AND($Q85&lt;&gt;"",IFERROR(ABS($Q85/$M85),0)&gt;='Paramètres'!$B$5),"Écart relatif élevé","")))))))</f>
        <v/>
      </c>
      <c r="W85" s="20" t="n"/>
    </row>
    <row r="86" ht="30" customHeight="1">
      <c r="A86" s="19" t="n"/>
      <c r="B86" s="20" t="n"/>
      <c r="C86" s="20" t="n"/>
      <c r="D86" s="19" t="n"/>
      <c r="E86" s="20" t="n"/>
      <c r="F86" s="21" t="n"/>
      <c r="G86" s="36" t="n"/>
      <c r="H86" s="36" t="n"/>
      <c r="I86" s="36" t="n"/>
      <c r="J86" s="37" t="n"/>
      <c r="K86" s="19" t="n"/>
      <c r="L86" s="38" t="n"/>
      <c r="M86" s="33">
        <f>IF(OR($A86="",$J86="",$L86=""),"",$J86*$L86)</f>
        <v/>
      </c>
      <c r="N86" s="37" t="n"/>
      <c r="O86" s="38" t="n"/>
      <c r="P86" s="33">
        <f>IF(OR($A86="",$N86="",$O86=""),"",$N86*$O86)</f>
        <v/>
      </c>
      <c r="Q86" s="33">
        <f>IF(OR($M86="",$P86=""),"",$P86-$M86)</f>
        <v/>
      </c>
      <c r="R86" s="20" t="n"/>
      <c r="S86" s="19" t="n"/>
      <c r="T86" s="19" t="n"/>
      <c r="U86" s="25">
        <f>IF(OR($A86="",$H86="",$S86&lt;&gt;"À confirmer"),"",$H86-TODAY())</f>
        <v/>
      </c>
      <c r="V86" s="7">
        <f>IF($A86="","",IF(OR($B86="",$C86="",$D86="",$E86="",$F86="",$G86="",$H86="",$J86="",$K86="",$L86="",$R86="",$S86="",$T86=""),"Données manquantes",IF(AND($S86="À confirmer",$H86&lt;TODAY()-'Paramètres'!$B$7),"Revue très échue",IF(AND($S86="À confirmer",$H86&lt;TODAY()),"Revue échue",IF(AND($S86="À confirmer",$H86&lt;=TODAY()+'Paramètres'!$B$4),"Revue proche",IF(AND($Q86&lt;&gt;"",IFERROR(ABS($Q86),0)&gt;='Paramètres'!$B$6),"Écart majeur",IF(AND($Q86&lt;&gt;"",IFERROR(ABS($Q86/$M86),0)&gt;='Paramètres'!$B$5),"Écart relatif élevé","")))))))</f>
        <v/>
      </c>
      <c r="W86" s="20" t="n"/>
    </row>
    <row r="87" ht="30" customHeight="1">
      <c r="A87" s="19" t="n"/>
      <c r="B87" s="20" t="n"/>
      <c r="C87" s="20" t="n"/>
      <c r="D87" s="19" t="n"/>
      <c r="E87" s="20" t="n"/>
      <c r="F87" s="21" t="n"/>
      <c r="G87" s="36" t="n"/>
      <c r="H87" s="36" t="n"/>
      <c r="I87" s="36" t="n"/>
      <c r="J87" s="37" t="n"/>
      <c r="K87" s="19" t="n"/>
      <c r="L87" s="38" t="n"/>
      <c r="M87" s="34">
        <f>IF(OR($A87="",$J87="",$L87=""),"",$J87*$L87)</f>
        <v/>
      </c>
      <c r="N87" s="37" t="n"/>
      <c r="O87" s="38" t="n"/>
      <c r="P87" s="34">
        <f>IF(OR($A87="",$N87="",$O87=""),"",$N87*$O87)</f>
        <v/>
      </c>
      <c r="Q87" s="34">
        <f>IF(OR($M87="",$P87=""),"",$P87-$M87)</f>
        <v/>
      </c>
      <c r="R87" s="20" t="n"/>
      <c r="S87" s="19" t="n"/>
      <c r="T87" s="19" t="n"/>
      <c r="U87" s="26">
        <f>IF(OR($A87="",$H87="",$S87&lt;&gt;"À confirmer"),"",$H87-TODAY())</f>
        <v/>
      </c>
      <c r="V87" s="10">
        <f>IF($A87="","",IF(OR($B87="",$C87="",$D87="",$E87="",$F87="",$G87="",$H87="",$J87="",$K87="",$L87="",$R87="",$S87="",$T87=""),"Données manquantes",IF(AND($S87="À confirmer",$H87&lt;TODAY()-'Paramètres'!$B$7),"Revue très échue",IF(AND($S87="À confirmer",$H87&lt;TODAY()),"Revue échue",IF(AND($S87="À confirmer",$H87&lt;=TODAY()+'Paramètres'!$B$4),"Revue proche",IF(AND($Q87&lt;&gt;"",IFERROR(ABS($Q87),0)&gt;='Paramètres'!$B$6),"Écart majeur",IF(AND($Q87&lt;&gt;"",IFERROR(ABS($Q87/$M87),0)&gt;='Paramètres'!$B$5),"Écart relatif élevé","")))))))</f>
        <v/>
      </c>
      <c r="W87" s="20" t="n"/>
    </row>
    <row r="88" ht="30" customHeight="1">
      <c r="A88" s="19" t="n"/>
      <c r="B88" s="20" t="n"/>
      <c r="C88" s="20" t="n"/>
      <c r="D88" s="19" t="n"/>
      <c r="E88" s="20" t="n"/>
      <c r="F88" s="21" t="n"/>
      <c r="G88" s="36" t="n"/>
      <c r="H88" s="36" t="n"/>
      <c r="I88" s="36" t="n"/>
      <c r="J88" s="37" t="n"/>
      <c r="K88" s="19" t="n"/>
      <c r="L88" s="38" t="n"/>
      <c r="M88" s="33">
        <f>IF(OR($A88="",$J88="",$L88=""),"",$J88*$L88)</f>
        <v/>
      </c>
      <c r="N88" s="37" t="n"/>
      <c r="O88" s="38" t="n"/>
      <c r="P88" s="33">
        <f>IF(OR($A88="",$N88="",$O88=""),"",$N88*$O88)</f>
        <v/>
      </c>
      <c r="Q88" s="33">
        <f>IF(OR($M88="",$P88=""),"",$P88-$M88)</f>
        <v/>
      </c>
      <c r="R88" s="20" t="n"/>
      <c r="S88" s="19" t="n"/>
      <c r="T88" s="19" t="n"/>
      <c r="U88" s="25">
        <f>IF(OR($A88="",$H88="",$S88&lt;&gt;"À confirmer"),"",$H88-TODAY())</f>
        <v/>
      </c>
      <c r="V88" s="7">
        <f>IF($A88="","",IF(OR($B88="",$C88="",$D88="",$E88="",$F88="",$G88="",$H88="",$J88="",$K88="",$L88="",$R88="",$S88="",$T88=""),"Données manquantes",IF(AND($S88="À confirmer",$H88&lt;TODAY()-'Paramètres'!$B$7),"Revue très échue",IF(AND($S88="À confirmer",$H88&lt;TODAY()),"Revue échue",IF(AND($S88="À confirmer",$H88&lt;=TODAY()+'Paramètres'!$B$4),"Revue proche",IF(AND($Q88&lt;&gt;"",IFERROR(ABS($Q88),0)&gt;='Paramètres'!$B$6),"Écart majeur",IF(AND($Q88&lt;&gt;"",IFERROR(ABS($Q88/$M88),0)&gt;='Paramètres'!$B$5),"Écart relatif élevé","")))))))</f>
        <v/>
      </c>
      <c r="W88" s="20" t="n"/>
    </row>
    <row r="89" ht="30" customHeight="1">
      <c r="A89" s="19" t="n"/>
      <c r="B89" s="20" t="n"/>
      <c r="C89" s="20" t="n"/>
      <c r="D89" s="19" t="n"/>
      <c r="E89" s="20" t="n"/>
      <c r="F89" s="21" t="n"/>
      <c r="G89" s="36" t="n"/>
      <c r="H89" s="36" t="n"/>
      <c r="I89" s="36" t="n"/>
      <c r="J89" s="37" t="n"/>
      <c r="K89" s="19" t="n"/>
      <c r="L89" s="38" t="n"/>
      <c r="M89" s="34">
        <f>IF(OR($A89="",$J89="",$L89=""),"",$J89*$L89)</f>
        <v/>
      </c>
      <c r="N89" s="37" t="n"/>
      <c r="O89" s="38" t="n"/>
      <c r="P89" s="34">
        <f>IF(OR($A89="",$N89="",$O89=""),"",$N89*$O89)</f>
        <v/>
      </c>
      <c r="Q89" s="34">
        <f>IF(OR($M89="",$P89=""),"",$P89-$M89)</f>
        <v/>
      </c>
      <c r="R89" s="20" t="n"/>
      <c r="S89" s="19" t="n"/>
      <c r="T89" s="19" t="n"/>
      <c r="U89" s="26">
        <f>IF(OR($A89="",$H89="",$S89&lt;&gt;"À confirmer"),"",$H89-TODAY())</f>
        <v/>
      </c>
      <c r="V89" s="10">
        <f>IF($A89="","",IF(OR($B89="",$C89="",$D89="",$E89="",$F89="",$G89="",$H89="",$J89="",$K89="",$L89="",$R89="",$S89="",$T89=""),"Données manquantes",IF(AND($S89="À confirmer",$H89&lt;TODAY()-'Paramètres'!$B$7),"Revue très échue",IF(AND($S89="À confirmer",$H89&lt;TODAY()),"Revue échue",IF(AND($S89="À confirmer",$H89&lt;=TODAY()+'Paramètres'!$B$4),"Revue proche",IF(AND($Q89&lt;&gt;"",IFERROR(ABS($Q89),0)&gt;='Paramètres'!$B$6),"Écart majeur",IF(AND($Q89&lt;&gt;"",IFERROR(ABS($Q89/$M89),0)&gt;='Paramètres'!$B$5),"Écart relatif élevé","")))))))</f>
        <v/>
      </c>
      <c r="W89" s="20" t="n"/>
    </row>
    <row r="90" ht="30" customHeight="1">
      <c r="A90" s="19" t="n"/>
      <c r="B90" s="20" t="n"/>
      <c r="C90" s="20" t="n"/>
      <c r="D90" s="19" t="n"/>
      <c r="E90" s="20" t="n"/>
      <c r="F90" s="21" t="n"/>
      <c r="G90" s="36" t="n"/>
      <c r="H90" s="36" t="n"/>
      <c r="I90" s="36" t="n"/>
      <c r="J90" s="37" t="n"/>
      <c r="K90" s="19" t="n"/>
      <c r="L90" s="38" t="n"/>
      <c r="M90" s="33">
        <f>IF(OR($A90="",$J90="",$L90=""),"",$J90*$L90)</f>
        <v/>
      </c>
      <c r="N90" s="37" t="n"/>
      <c r="O90" s="38" t="n"/>
      <c r="P90" s="33">
        <f>IF(OR($A90="",$N90="",$O90=""),"",$N90*$O90)</f>
        <v/>
      </c>
      <c r="Q90" s="33">
        <f>IF(OR($M90="",$P90=""),"",$P90-$M90)</f>
        <v/>
      </c>
      <c r="R90" s="20" t="n"/>
      <c r="S90" s="19" t="n"/>
      <c r="T90" s="19" t="n"/>
      <c r="U90" s="25">
        <f>IF(OR($A90="",$H90="",$S90&lt;&gt;"À confirmer"),"",$H90-TODAY())</f>
        <v/>
      </c>
      <c r="V90" s="7">
        <f>IF($A90="","",IF(OR($B90="",$C90="",$D90="",$E90="",$F90="",$G90="",$H90="",$J90="",$K90="",$L90="",$R90="",$S90="",$T90=""),"Données manquantes",IF(AND($S90="À confirmer",$H90&lt;TODAY()-'Paramètres'!$B$7),"Revue très échue",IF(AND($S90="À confirmer",$H90&lt;TODAY()),"Revue échue",IF(AND($S90="À confirmer",$H90&lt;=TODAY()+'Paramètres'!$B$4),"Revue proche",IF(AND($Q90&lt;&gt;"",IFERROR(ABS($Q90),0)&gt;='Paramètres'!$B$6),"Écart majeur",IF(AND($Q90&lt;&gt;"",IFERROR(ABS($Q90/$M90),0)&gt;='Paramètres'!$B$5),"Écart relatif élevé","")))))))</f>
        <v/>
      </c>
      <c r="W90" s="20" t="n"/>
    </row>
    <row r="91" ht="30" customHeight="1">
      <c r="A91" s="19" t="n"/>
      <c r="B91" s="20" t="n"/>
      <c r="C91" s="20" t="n"/>
      <c r="D91" s="19" t="n"/>
      <c r="E91" s="20" t="n"/>
      <c r="F91" s="21" t="n"/>
      <c r="G91" s="36" t="n"/>
      <c r="H91" s="36" t="n"/>
      <c r="I91" s="36" t="n"/>
      <c r="J91" s="37" t="n"/>
      <c r="K91" s="19" t="n"/>
      <c r="L91" s="38" t="n"/>
      <c r="M91" s="34">
        <f>IF(OR($A91="",$J91="",$L91=""),"",$J91*$L91)</f>
        <v/>
      </c>
      <c r="N91" s="37" t="n"/>
      <c r="O91" s="38" t="n"/>
      <c r="P91" s="34">
        <f>IF(OR($A91="",$N91="",$O91=""),"",$N91*$O91)</f>
        <v/>
      </c>
      <c r="Q91" s="34">
        <f>IF(OR($M91="",$P91=""),"",$P91-$M91)</f>
        <v/>
      </c>
      <c r="R91" s="20" t="n"/>
      <c r="S91" s="19" t="n"/>
      <c r="T91" s="19" t="n"/>
      <c r="U91" s="26">
        <f>IF(OR($A91="",$H91="",$S91&lt;&gt;"À confirmer"),"",$H91-TODAY())</f>
        <v/>
      </c>
      <c r="V91" s="10">
        <f>IF($A91="","",IF(OR($B91="",$C91="",$D91="",$E91="",$F91="",$G91="",$H91="",$J91="",$K91="",$L91="",$R91="",$S91="",$T91=""),"Données manquantes",IF(AND($S91="À confirmer",$H91&lt;TODAY()-'Paramètres'!$B$7),"Revue très échue",IF(AND($S91="À confirmer",$H91&lt;TODAY()),"Revue échue",IF(AND($S91="À confirmer",$H91&lt;=TODAY()+'Paramètres'!$B$4),"Revue proche",IF(AND($Q91&lt;&gt;"",IFERROR(ABS($Q91),0)&gt;='Paramètres'!$B$6),"Écart majeur",IF(AND($Q91&lt;&gt;"",IFERROR(ABS($Q91/$M91),0)&gt;='Paramètres'!$B$5),"Écart relatif élevé","")))))))</f>
        <v/>
      </c>
      <c r="W91" s="20" t="n"/>
    </row>
    <row r="92" ht="30" customHeight="1">
      <c r="A92" s="19" t="n"/>
      <c r="B92" s="20" t="n"/>
      <c r="C92" s="20" t="n"/>
      <c r="D92" s="19" t="n"/>
      <c r="E92" s="20" t="n"/>
      <c r="F92" s="21" t="n"/>
      <c r="G92" s="36" t="n"/>
      <c r="H92" s="36" t="n"/>
      <c r="I92" s="36" t="n"/>
      <c r="J92" s="37" t="n"/>
      <c r="K92" s="19" t="n"/>
      <c r="L92" s="38" t="n"/>
      <c r="M92" s="33">
        <f>IF(OR($A92="",$J92="",$L92=""),"",$J92*$L92)</f>
        <v/>
      </c>
      <c r="N92" s="37" t="n"/>
      <c r="O92" s="38" t="n"/>
      <c r="P92" s="33">
        <f>IF(OR($A92="",$N92="",$O92=""),"",$N92*$O92)</f>
        <v/>
      </c>
      <c r="Q92" s="33">
        <f>IF(OR($M92="",$P92=""),"",$P92-$M92)</f>
        <v/>
      </c>
      <c r="R92" s="20" t="n"/>
      <c r="S92" s="19" t="n"/>
      <c r="T92" s="19" t="n"/>
      <c r="U92" s="25">
        <f>IF(OR($A92="",$H92="",$S92&lt;&gt;"À confirmer"),"",$H92-TODAY())</f>
        <v/>
      </c>
      <c r="V92" s="7">
        <f>IF($A92="","",IF(OR($B92="",$C92="",$D92="",$E92="",$F92="",$G92="",$H92="",$J92="",$K92="",$L92="",$R92="",$S92="",$T92=""),"Données manquantes",IF(AND($S92="À confirmer",$H92&lt;TODAY()-'Paramètres'!$B$7),"Revue très échue",IF(AND($S92="À confirmer",$H92&lt;TODAY()),"Revue échue",IF(AND($S92="À confirmer",$H92&lt;=TODAY()+'Paramètres'!$B$4),"Revue proche",IF(AND($Q92&lt;&gt;"",IFERROR(ABS($Q92),0)&gt;='Paramètres'!$B$6),"Écart majeur",IF(AND($Q92&lt;&gt;"",IFERROR(ABS($Q92/$M92),0)&gt;='Paramètres'!$B$5),"Écart relatif élevé","")))))))</f>
        <v/>
      </c>
      <c r="W92" s="20" t="n"/>
    </row>
    <row r="93" ht="30" customHeight="1">
      <c r="A93" s="19" t="n"/>
      <c r="B93" s="20" t="n"/>
      <c r="C93" s="20" t="n"/>
      <c r="D93" s="19" t="n"/>
      <c r="E93" s="20" t="n"/>
      <c r="F93" s="21" t="n"/>
      <c r="G93" s="36" t="n"/>
      <c r="H93" s="36" t="n"/>
      <c r="I93" s="36" t="n"/>
      <c r="J93" s="37" t="n"/>
      <c r="K93" s="19" t="n"/>
      <c r="L93" s="38" t="n"/>
      <c r="M93" s="34">
        <f>IF(OR($A93="",$J93="",$L93=""),"",$J93*$L93)</f>
        <v/>
      </c>
      <c r="N93" s="37" t="n"/>
      <c r="O93" s="38" t="n"/>
      <c r="P93" s="34">
        <f>IF(OR($A93="",$N93="",$O93=""),"",$N93*$O93)</f>
        <v/>
      </c>
      <c r="Q93" s="34">
        <f>IF(OR($M93="",$P93=""),"",$P93-$M93)</f>
        <v/>
      </c>
      <c r="R93" s="20" t="n"/>
      <c r="S93" s="19" t="n"/>
      <c r="T93" s="19" t="n"/>
      <c r="U93" s="26">
        <f>IF(OR($A93="",$H93="",$S93&lt;&gt;"À confirmer"),"",$H93-TODAY())</f>
        <v/>
      </c>
      <c r="V93" s="10">
        <f>IF($A93="","",IF(OR($B93="",$C93="",$D93="",$E93="",$F93="",$G93="",$H93="",$J93="",$K93="",$L93="",$R93="",$S93="",$T93=""),"Données manquantes",IF(AND($S93="À confirmer",$H93&lt;TODAY()-'Paramètres'!$B$7),"Revue très échue",IF(AND($S93="À confirmer",$H93&lt;TODAY()),"Revue échue",IF(AND($S93="À confirmer",$H93&lt;=TODAY()+'Paramètres'!$B$4),"Revue proche",IF(AND($Q93&lt;&gt;"",IFERROR(ABS($Q93),0)&gt;='Paramètres'!$B$6),"Écart majeur",IF(AND($Q93&lt;&gt;"",IFERROR(ABS($Q93/$M93),0)&gt;='Paramètres'!$B$5),"Écart relatif élevé","")))))))</f>
        <v/>
      </c>
      <c r="W93" s="20" t="n"/>
    </row>
    <row r="94" ht="30" customHeight="1">
      <c r="A94" s="19" t="n"/>
      <c r="B94" s="20" t="n"/>
      <c r="C94" s="20" t="n"/>
      <c r="D94" s="19" t="n"/>
      <c r="E94" s="20" t="n"/>
      <c r="F94" s="21" t="n"/>
      <c r="G94" s="36" t="n"/>
      <c r="H94" s="36" t="n"/>
      <c r="I94" s="36" t="n"/>
      <c r="J94" s="37" t="n"/>
      <c r="K94" s="19" t="n"/>
      <c r="L94" s="38" t="n"/>
      <c r="M94" s="33">
        <f>IF(OR($A94="",$J94="",$L94=""),"",$J94*$L94)</f>
        <v/>
      </c>
      <c r="N94" s="37" t="n"/>
      <c r="O94" s="38" t="n"/>
      <c r="P94" s="33">
        <f>IF(OR($A94="",$N94="",$O94=""),"",$N94*$O94)</f>
        <v/>
      </c>
      <c r="Q94" s="33">
        <f>IF(OR($M94="",$P94=""),"",$P94-$M94)</f>
        <v/>
      </c>
      <c r="R94" s="20" t="n"/>
      <c r="S94" s="19" t="n"/>
      <c r="T94" s="19" t="n"/>
      <c r="U94" s="25">
        <f>IF(OR($A94="",$H94="",$S94&lt;&gt;"À confirmer"),"",$H94-TODAY())</f>
        <v/>
      </c>
      <c r="V94" s="7">
        <f>IF($A94="","",IF(OR($B94="",$C94="",$D94="",$E94="",$F94="",$G94="",$H94="",$J94="",$K94="",$L94="",$R94="",$S94="",$T94=""),"Données manquantes",IF(AND($S94="À confirmer",$H94&lt;TODAY()-'Paramètres'!$B$7),"Revue très échue",IF(AND($S94="À confirmer",$H94&lt;TODAY()),"Revue échue",IF(AND($S94="À confirmer",$H94&lt;=TODAY()+'Paramètres'!$B$4),"Revue proche",IF(AND($Q94&lt;&gt;"",IFERROR(ABS($Q94),0)&gt;='Paramètres'!$B$6),"Écart majeur",IF(AND($Q94&lt;&gt;"",IFERROR(ABS($Q94/$M94),0)&gt;='Paramètres'!$B$5),"Écart relatif élevé","")))))))</f>
        <v/>
      </c>
      <c r="W94" s="20" t="n"/>
    </row>
    <row r="95" ht="30" customHeight="1">
      <c r="A95" s="19" t="n"/>
      <c r="B95" s="20" t="n"/>
      <c r="C95" s="20" t="n"/>
      <c r="D95" s="19" t="n"/>
      <c r="E95" s="20" t="n"/>
      <c r="F95" s="21" t="n"/>
      <c r="G95" s="36" t="n"/>
      <c r="H95" s="36" t="n"/>
      <c r="I95" s="36" t="n"/>
      <c r="J95" s="37" t="n"/>
      <c r="K95" s="19" t="n"/>
      <c r="L95" s="38" t="n"/>
      <c r="M95" s="34">
        <f>IF(OR($A95="",$J95="",$L95=""),"",$J95*$L95)</f>
        <v/>
      </c>
      <c r="N95" s="37" t="n"/>
      <c r="O95" s="38" t="n"/>
      <c r="P95" s="34">
        <f>IF(OR($A95="",$N95="",$O95=""),"",$N95*$O95)</f>
        <v/>
      </c>
      <c r="Q95" s="34">
        <f>IF(OR($M95="",$P95=""),"",$P95-$M95)</f>
        <v/>
      </c>
      <c r="R95" s="20" t="n"/>
      <c r="S95" s="19" t="n"/>
      <c r="T95" s="19" t="n"/>
      <c r="U95" s="26">
        <f>IF(OR($A95="",$H95="",$S95&lt;&gt;"À confirmer"),"",$H95-TODAY())</f>
        <v/>
      </c>
      <c r="V95" s="10">
        <f>IF($A95="","",IF(OR($B95="",$C95="",$D95="",$E95="",$F95="",$G95="",$H95="",$J95="",$K95="",$L95="",$R95="",$S95="",$T95=""),"Données manquantes",IF(AND($S95="À confirmer",$H95&lt;TODAY()-'Paramètres'!$B$7),"Revue très échue",IF(AND($S95="À confirmer",$H95&lt;TODAY()),"Revue échue",IF(AND($S95="À confirmer",$H95&lt;=TODAY()+'Paramètres'!$B$4),"Revue proche",IF(AND($Q95&lt;&gt;"",IFERROR(ABS($Q95),0)&gt;='Paramètres'!$B$6),"Écart majeur",IF(AND($Q95&lt;&gt;"",IFERROR(ABS($Q95/$M95),0)&gt;='Paramètres'!$B$5),"Écart relatif élevé","")))))))</f>
        <v/>
      </c>
      <c r="W95" s="20" t="n"/>
    </row>
    <row r="96" ht="30" customHeight="1">
      <c r="A96" s="19" t="n"/>
      <c r="B96" s="20" t="n"/>
      <c r="C96" s="20" t="n"/>
      <c r="D96" s="19" t="n"/>
      <c r="E96" s="20" t="n"/>
      <c r="F96" s="21" t="n"/>
      <c r="G96" s="36" t="n"/>
      <c r="H96" s="36" t="n"/>
      <c r="I96" s="36" t="n"/>
      <c r="J96" s="37" t="n"/>
      <c r="K96" s="19" t="n"/>
      <c r="L96" s="38" t="n"/>
      <c r="M96" s="33">
        <f>IF(OR($A96="",$J96="",$L96=""),"",$J96*$L96)</f>
        <v/>
      </c>
      <c r="N96" s="37" t="n"/>
      <c r="O96" s="38" t="n"/>
      <c r="P96" s="33">
        <f>IF(OR($A96="",$N96="",$O96=""),"",$N96*$O96)</f>
        <v/>
      </c>
      <c r="Q96" s="33">
        <f>IF(OR($M96="",$P96=""),"",$P96-$M96)</f>
        <v/>
      </c>
      <c r="R96" s="20" t="n"/>
      <c r="S96" s="19" t="n"/>
      <c r="T96" s="19" t="n"/>
      <c r="U96" s="25">
        <f>IF(OR($A96="",$H96="",$S96&lt;&gt;"À confirmer"),"",$H96-TODAY())</f>
        <v/>
      </c>
      <c r="V96" s="7">
        <f>IF($A96="","",IF(OR($B96="",$C96="",$D96="",$E96="",$F96="",$G96="",$H96="",$J96="",$K96="",$L96="",$R96="",$S96="",$T96=""),"Données manquantes",IF(AND($S96="À confirmer",$H96&lt;TODAY()-'Paramètres'!$B$7),"Revue très échue",IF(AND($S96="À confirmer",$H96&lt;TODAY()),"Revue échue",IF(AND($S96="À confirmer",$H96&lt;=TODAY()+'Paramètres'!$B$4),"Revue proche",IF(AND($Q96&lt;&gt;"",IFERROR(ABS($Q96),0)&gt;='Paramètres'!$B$6),"Écart majeur",IF(AND($Q96&lt;&gt;"",IFERROR(ABS($Q96/$M96),0)&gt;='Paramètres'!$B$5),"Écart relatif élevé","")))))))</f>
        <v/>
      </c>
      <c r="W96" s="20" t="n"/>
    </row>
    <row r="97" ht="30" customHeight="1">
      <c r="A97" s="19" t="n"/>
      <c r="B97" s="20" t="n"/>
      <c r="C97" s="20" t="n"/>
      <c r="D97" s="19" t="n"/>
      <c r="E97" s="20" t="n"/>
      <c r="F97" s="21" t="n"/>
      <c r="G97" s="36" t="n"/>
      <c r="H97" s="36" t="n"/>
      <c r="I97" s="36" t="n"/>
      <c r="J97" s="37" t="n"/>
      <c r="K97" s="19" t="n"/>
      <c r="L97" s="38" t="n"/>
      <c r="M97" s="34">
        <f>IF(OR($A97="",$J97="",$L97=""),"",$J97*$L97)</f>
        <v/>
      </c>
      <c r="N97" s="37" t="n"/>
      <c r="O97" s="38" t="n"/>
      <c r="P97" s="34">
        <f>IF(OR($A97="",$N97="",$O97=""),"",$N97*$O97)</f>
        <v/>
      </c>
      <c r="Q97" s="34">
        <f>IF(OR($M97="",$P97=""),"",$P97-$M97)</f>
        <v/>
      </c>
      <c r="R97" s="20" t="n"/>
      <c r="S97" s="19" t="n"/>
      <c r="T97" s="19" t="n"/>
      <c r="U97" s="26">
        <f>IF(OR($A97="",$H97="",$S97&lt;&gt;"À confirmer"),"",$H97-TODAY())</f>
        <v/>
      </c>
      <c r="V97" s="10">
        <f>IF($A97="","",IF(OR($B97="",$C97="",$D97="",$E97="",$F97="",$G97="",$H97="",$J97="",$K97="",$L97="",$R97="",$S97="",$T97=""),"Données manquantes",IF(AND($S97="À confirmer",$H97&lt;TODAY()-'Paramètres'!$B$7),"Revue très échue",IF(AND($S97="À confirmer",$H97&lt;TODAY()),"Revue échue",IF(AND($S97="À confirmer",$H97&lt;=TODAY()+'Paramètres'!$B$4),"Revue proche",IF(AND($Q97&lt;&gt;"",IFERROR(ABS($Q97),0)&gt;='Paramètres'!$B$6),"Écart majeur",IF(AND($Q97&lt;&gt;"",IFERROR(ABS($Q97/$M97),0)&gt;='Paramètres'!$B$5),"Écart relatif élevé","")))))))</f>
        <v/>
      </c>
      <c r="W97" s="20" t="n"/>
    </row>
    <row r="98" ht="30" customHeight="1">
      <c r="A98" s="19" t="n"/>
      <c r="B98" s="20" t="n"/>
      <c r="C98" s="20" t="n"/>
      <c r="D98" s="19" t="n"/>
      <c r="E98" s="20" t="n"/>
      <c r="F98" s="21" t="n"/>
      <c r="G98" s="36" t="n"/>
      <c r="H98" s="36" t="n"/>
      <c r="I98" s="36" t="n"/>
      <c r="J98" s="37" t="n"/>
      <c r="K98" s="19" t="n"/>
      <c r="L98" s="38" t="n"/>
      <c r="M98" s="33">
        <f>IF(OR($A98="",$J98="",$L98=""),"",$J98*$L98)</f>
        <v/>
      </c>
      <c r="N98" s="37" t="n"/>
      <c r="O98" s="38" t="n"/>
      <c r="P98" s="33">
        <f>IF(OR($A98="",$N98="",$O98=""),"",$N98*$O98)</f>
        <v/>
      </c>
      <c r="Q98" s="33">
        <f>IF(OR($M98="",$P98=""),"",$P98-$M98)</f>
        <v/>
      </c>
      <c r="R98" s="20" t="n"/>
      <c r="S98" s="19" t="n"/>
      <c r="T98" s="19" t="n"/>
      <c r="U98" s="25">
        <f>IF(OR($A98="",$H98="",$S98&lt;&gt;"À confirmer"),"",$H98-TODAY())</f>
        <v/>
      </c>
      <c r="V98" s="7">
        <f>IF($A98="","",IF(OR($B98="",$C98="",$D98="",$E98="",$F98="",$G98="",$H98="",$J98="",$K98="",$L98="",$R98="",$S98="",$T98=""),"Données manquantes",IF(AND($S98="À confirmer",$H98&lt;TODAY()-'Paramètres'!$B$7),"Revue très échue",IF(AND($S98="À confirmer",$H98&lt;TODAY()),"Revue échue",IF(AND($S98="À confirmer",$H98&lt;=TODAY()+'Paramètres'!$B$4),"Revue proche",IF(AND($Q98&lt;&gt;"",IFERROR(ABS($Q98),0)&gt;='Paramètres'!$B$6),"Écart majeur",IF(AND($Q98&lt;&gt;"",IFERROR(ABS($Q98/$M98),0)&gt;='Paramètres'!$B$5),"Écart relatif élevé","")))))))</f>
        <v/>
      </c>
      <c r="W98" s="20" t="n"/>
    </row>
    <row r="99" ht="30" customHeight="1">
      <c r="A99" s="19" t="n"/>
      <c r="B99" s="20" t="n"/>
      <c r="C99" s="20" t="n"/>
      <c r="D99" s="19" t="n"/>
      <c r="E99" s="20" t="n"/>
      <c r="F99" s="21" t="n"/>
      <c r="G99" s="36" t="n"/>
      <c r="H99" s="36" t="n"/>
      <c r="I99" s="36" t="n"/>
      <c r="J99" s="37" t="n"/>
      <c r="K99" s="19" t="n"/>
      <c r="L99" s="38" t="n"/>
      <c r="M99" s="34">
        <f>IF(OR($A99="",$J99="",$L99=""),"",$J99*$L99)</f>
        <v/>
      </c>
      <c r="N99" s="37" t="n"/>
      <c r="O99" s="38" t="n"/>
      <c r="P99" s="34">
        <f>IF(OR($A99="",$N99="",$O99=""),"",$N99*$O99)</f>
        <v/>
      </c>
      <c r="Q99" s="34">
        <f>IF(OR($M99="",$P99=""),"",$P99-$M99)</f>
        <v/>
      </c>
      <c r="R99" s="20" t="n"/>
      <c r="S99" s="19" t="n"/>
      <c r="T99" s="19" t="n"/>
      <c r="U99" s="26">
        <f>IF(OR($A99="",$H99="",$S99&lt;&gt;"À confirmer"),"",$H99-TODAY())</f>
        <v/>
      </c>
      <c r="V99" s="10">
        <f>IF($A99="","",IF(OR($B99="",$C99="",$D99="",$E99="",$F99="",$G99="",$H99="",$J99="",$K99="",$L99="",$R99="",$S99="",$T99=""),"Données manquantes",IF(AND($S99="À confirmer",$H99&lt;TODAY()-'Paramètres'!$B$7),"Revue très échue",IF(AND($S99="À confirmer",$H99&lt;TODAY()),"Revue échue",IF(AND($S99="À confirmer",$H99&lt;=TODAY()+'Paramètres'!$B$4),"Revue proche",IF(AND($Q99&lt;&gt;"",IFERROR(ABS($Q99),0)&gt;='Paramètres'!$B$6),"Écart majeur",IF(AND($Q99&lt;&gt;"",IFERROR(ABS($Q99/$M99),0)&gt;='Paramètres'!$B$5),"Écart relatif élevé","")))))))</f>
        <v/>
      </c>
      <c r="W99" s="20" t="n"/>
    </row>
    <row r="100" ht="30" customHeight="1">
      <c r="A100" s="19" t="n"/>
      <c r="B100" s="20" t="n"/>
      <c r="C100" s="20" t="n"/>
      <c r="D100" s="19" t="n"/>
      <c r="E100" s="20" t="n"/>
      <c r="F100" s="21" t="n"/>
      <c r="G100" s="36" t="n"/>
      <c r="H100" s="36" t="n"/>
      <c r="I100" s="36" t="n"/>
      <c r="J100" s="37" t="n"/>
      <c r="K100" s="19" t="n"/>
      <c r="L100" s="38" t="n"/>
      <c r="M100" s="33">
        <f>IF(OR($A100="",$J100="",$L100=""),"",$J100*$L100)</f>
        <v/>
      </c>
      <c r="N100" s="37" t="n"/>
      <c r="O100" s="38" t="n"/>
      <c r="P100" s="33">
        <f>IF(OR($A100="",$N100="",$O100=""),"",$N100*$O100)</f>
        <v/>
      </c>
      <c r="Q100" s="33">
        <f>IF(OR($M100="",$P100=""),"",$P100-$M100)</f>
        <v/>
      </c>
      <c r="R100" s="20" t="n"/>
      <c r="S100" s="19" t="n"/>
      <c r="T100" s="19" t="n"/>
      <c r="U100" s="25">
        <f>IF(OR($A100="",$H100="",$S100&lt;&gt;"À confirmer"),"",$H100-TODAY())</f>
        <v/>
      </c>
      <c r="V100" s="7">
        <f>IF($A100="","",IF(OR($B100="",$C100="",$D100="",$E100="",$F100="",$G100="",$H100="",$J100="",$K100="",$L100="",$R100="",$S100="",$T100=""),"Données manquantes",IF(AND($S100="À confirmer",$H100&lt;TODAY()-'Paramètres'!$B$7),"Revue très échue",IF(AND($S100="À confirmer",$H100&lt;TODAY()),"Revue échue",IF(AND($S100="À confirmer",$H100&lt;=TODAY()+'Paramètres'!$B$4),"Revue proche",IF(AND($Q100&lt;&gt;"",IFERROR(ABS($Q100),0)&gt;='Paramètres'!$B$6),"Écart majeur",IF(AND($Q100&lt;&gt;"",IFERROR(ABS($Q100/$M100),0)&gt;='Paramètres'!$B$5),"Écart relatif élevé","")))))))</f>
        <v/>
      </c>
      <c r="W100" s="20" t="n"/>
    </row>
    <row r="101" ht="30" customHeight="1">
      <c r="A101" s="19" t="n"/>
      <c r="B101" s="20" t="n"/>
      <c r="C101" s="20" t="n"/>
      <c r="D101" s="19" t="n"/>
      <c r="E101" s="20" t="n"/>
      <c r="F101" s="21" t="n"/>
      <c r="G101" s="36" t="n"/>
      <c r="H101" s="36" t="n"/>
      <c r="I101" s="36" t="n"/>
      <c r="J101" s="37" t="n"/>
      <c r="K101" s="19" t="n"/>
      <c r="L101" s="38" t="n"/>
      <c r="M101" s="34">
        <f>IF(OR($A101="",$J101="",$L101=""),"",$J101*$L101)</f>
        <v/>
      </c>
      <c r="N101" s="37" t="n"/>
      <c r="O101" s="38" t="n"/>
      <c r="P101" s="34">
        <f>IF(OR($A101="",$N101="",$O101=""),"",$N101*$O101)</f>
        <v/>
      </c>
      <c r="Q101" s="34">
        <f>IF(OR($M101="",$P101=""),"",$P101-$M101)</f>
        <v/>
      </c>
      <c r="R101" s="20" t="n"/>
      <c r="S101" s="19" t="n"/>
      <c r="T101" s="19" t="n"/>
      <c r="U101" s="26">
        <f>IF(OR($A101="",$H101="",$S101&lt;&gt;"À confirmer"),"",$H101-TODAY())</f>
        <v/>
      </c>
      <c r="V101" s="10">
        <f>IF($A101="","",IF(OR($B101="",$C101="",$D101="",$E101="",$F101="",$G101="",$H101="",$J101="",$K101="",$L101="",$R101="",$S101="",$T101=""),"Données manquantes",IF(AND($S101="À confirmer",$H101&lt;TODAY()-'Paramètres'!$B$7),"Revue très échue",IF(AND($S101="À confirmer",$H101&lt;TODAY()),"Revue échue",IF(AND($S101="À confirmer",$H101&lt;=TODAY()+'Paramètres'!$B$4),"Revue proche",IF(AND($Q101&lt;&gt;"",IFERROR(ABS($Q101),0)&gt;='Paramètres'!$B$6),"Écart majeur",IF(AND($Q101&lt;&gt;"",IFERROR(ABS($Q101/$M101),0)&gt;='Paramètres'!$B$5),"Écart relatif élevé","")))))))</f>
        <v/>
      </c>
      <c r="W101" s="20" t="n"/>
    </row>
    <row r="102" ht="30" customHeight="1">
      <c r="A102" s="19" t="n"/>
      <c r="B102" s="20" t="n"/>
      <c r="C102" s="20" t="n"/>
      <c r="D102" s="19" t="n"/>
      <c r="E102" s="20" t="n"/>
      <c r="F102" s="21" t="n"/>
      <c r="G102" s="36" t="n"/>
      <c r="H102" s="36" t="n"/>
      <c r="I102" s="36" t="n"/>
      <c r="J102" s="37" t="n"/>
      <c r="K102" s="19" t="n"/>
      <c r="L102" s="38" t="n"/>
      <c r="M102" s="33">
        <f>IF(OR($A102="",$J102="",$L102=""),"",$J102*$L102)</f>
        <v/>
      </c>
      <c r="N102" s="37" t="n"/>
      <c r="O102" s="38" t="n"/>
      <c r="P102" s="33">
        <f>IF(OR($A102="",$N102="",$O102=""),"",$N102*$O102)</f>
        <v/>
      </c>
      <c r="Q102" s="33">
        <f>IF(OR($M102="",$P102=""),"",$P102-$M102)</f>
        <v/>
      </c>
      <c r="R102" s="20" t="n"/>
      <c r="S102" s="19" t="n"/>
      <c r="T102" s="19" t="n"/>
      <c r="U102" s="25">
        <f>IF(OR($A102="",$H102="",$S102&lt;&gt;"À confirmer"),"",$H102-TODAY())</f>
        <v/>
      </c>
      <c r="V102" s="7">
        <f>IF($A102="","",IF(OR($B102="",$C102="",$D102="",$E102="",$F102="",$G102="",$H102="",$J102="",$K102="",$L102="",$R102="",$S102="",$T102=""),"Données manquantes",IF(AND($S102="À confirmer",$H102&lt;TODAY()-'Paramètres'!$B$7),"Revue très échue",IF(AND($S102="À confirmer",$H102&lt;TODAY()),"Revue échue",IF(AND($S102="À confirmer",$H102&lt;=TODAY()+'Paramètres'!$B$4),"Revue proche",IF(AND($Q102&lt;&gt;"",IFERROR(ABS($Q102),0)&gt;='Paramètres'!$B$6),"Écart majeur",IF(AND($Q102&lt;&gt;"",IFERROR(ABS($Q102/$M102),0)&gt;='Paramètres'!$B$5),"Écart relatif élevé","")))))))</f>
        <v/>
      </c>
      <c r="W102" s="20" t="n"/>
    </row>
    <row r="103" ht="30" customHeight="1">
      <c r="A103" s="19" t="n"/>
      <c r="B103" s="20" t="n"/>
      <c r="C103" s="20" t="n"/>
      <c r="D103" s="19" t="n"/>
      <c r="E103" s="20" t="n"/>
      <c r="F103" s="21" t="n"/>
      <c r="G103" s="36" t="n"/>
      <c r="H103" s="36" t="n"/>
      <c r="I103" s="36" t="n"/>
      <c r="J103" s="37" t="n"/>
      <c r="K103" s="19" t="n"/>
      <c r="L103" s="38" t="n"/>
      <c r="M103" s="34">
        <f>IF(OR($A103="",$J103="",$L103=""),"",$J103*$L103)</f>
        <v/>
      </c>
      <c r="N103" s="37" t="n"/>
      <c r="O103" s="38" t="n"/>
      <c r="P103" s="34">
        <f>IF(OR($A103="",$N103="",$O103=""),"",$N103*$O103)</f>
        <v/>
      </c>
      <c r="Q103" s="34">
        <f>IF(OR($M103="",$P103=""),"",$P103-$M103)</f>
        <v/>
      </c>
      <c r="R103" s="20" t="n"/>
      <c r="S103" s="19" t="n"/>
      <c r="T103" s="19" t="n"/>
      <c r="U103" s="26">
        <f>IF(OR($A103="",$H103="",$S103&lt;&gt;"À confirmer"),"",$H103-TODAY())</f>
        <v/>
      </c>
      <c r="V103" s="10">
        <f>IF($A103="","",IF(OR($B103="",$C103="",$D103="",$E103="",$F103="",$G103="",$H103="",$J103="",$K103="",$L103="",$R103="",$S103="",$T103=""),"Données manquantes",IF(AND($S103="À confirmer",$H103&lt;TODAY()-'Paramètres'!$B$7),"Revue très échue",IF(AND($S103="À confirmer",$H103&lt;TODAY()),"Revue échue",IF(AND($S103="À confirmer",$H103&lt;=TODAY()+'Paramètres'!$B$4),"Revue proche",IF(AND($Q103&lt;&gt;"",IFERROR(ABS($Q103),0)&gt;='Paramètres'!$B$6),"Écart majeur",IF(AND($Q103&lt;&gt;"",IFERROR(ABS($Q103/$M103),0)&gt;='Paramètres'!$B$5),"Écart relatif élevé","")))))))</f>
        <v/>
      </c>
      <c r="W103" s="20" t="n"/>
    </row>
  </sheetData>
  <autoFilter ref="A3:W103"/>
  <mergeCells count="1">
    <mergeCell ref="A1:W1"/>
  </mergeCells>
  <conditionalFormatting sqref="S4:S103">
    <cfRule type="expression" priority="1" dxfId="1" stopIfTrue="1">
      <formula>$S4="Confirmée"</formula>
    </cfRule>
    <cfRule type="expression" priority="2" dxfId="2" stopIfTrue="1">
      <formula>OR($S4="Infirmée",$S4="Abandonnée")</formula>
    </cfRule>
  </conditionalFormatting>
  <conditionalFormatting sqref="H4:H103">
    <cfRule type="expression" priority="3" dxfId="0">
      <formula>AND($A4&lt;&gt;"",$S4="À confirmer",$H4&lt;TODAY())</formula>
    </cfRule>
  </conditionalFormatting>
  <conditionalFormatting sqref="Q4:Q103">
    <cfRule type="expression" priority="4" dxfId="0">
      <formula>AND($Q4&lt;&gt;"",OR(IFERROR(ABS($Q4),0)&gt;='Paramètres'!$B$6,IFERROR(ABS($Q4/$M4),0)&gt;='Paramètres'!$B$5))</formula>
    </cfRule>
  </conditionalFormatting>
  <conditionalFormatting sqref="V4:V103">
    <cfRule type="expression" priority="5" dxfId="0" stopIfTrue="1">
      <formula>OR($V4="Données manquantes",$V4="Revue très échue",$V4="Revue échue",$V4="Écart majeur",$V4="Écart relatif élevé")</formula>
    </cfRule>
    <cfRule type="expression" priority="6" dxfId="3" stopIfTrue="1">
      <formula>$V4="Revue proche"</formula>
    </cfRule>
  </conditionalFormatting>
  <dataValidations count="10">
    <dataValidation sqref="A4:A103" showErrorMessage="1" showInputMessage="1" allowBlank="1" errorTitle="Identifiant non valide" error="Utiliser un identifiant unique commençant par HYP-." promptTitle="Identifiant" prompt="Exemple : HYP-011" type="custom">
      <formula1>OR(A4="",AND(LEFT(A4,4)="HYP-",COUNTIF($A$4:$A$103,A4)=1))</formula1>
    </dataValidation>
    <dataValidation sqref="D4:D103" showErrorMessage="1" showInputMessage="1" allowBlank="1" errorTitle="Catégorie non valide" error="Choisir une catégorie proposée dans Paramètres." type="list">
      <formula1>INDIRECT("'Paramètres'!$D$4:$D$8")</formula1>
    </dataValidation>
    <dataValidation sqref="K4:K103" showErrorMessage="1" showInputMessage="1" allowBlank="1" errorTitle="Unité non valide" error="Choisir une unité proposée dans Paramètres." type="list">
      <formula1>INDIRECT("'Paramètres'!$J$4:$J$10")</formula1>
    </dataValidation>
    <dataValidation sqref="S4:S103" showErrorMessage="1" showInputMessage="1" allowBlank="1" errorTitle="Statut non valide" error="Choisir un statut proposé dans Paramètres." type="list">
      <formula1>INDIRECT("'Paramètres'!$F$4:$F$7")</formula1>
    </dataValidation>
    <dataValidation sqref="T4:T103" showErrorMessage="1" showInputMessage="1" allowBlank="1" errorTitle="Criticité non valide" error="Choisir une criticité proposée dans Paramètres." type="list">
      <formula1>INDIRECT("'Paramètres'!$H$4:$H$6")</formula1>
    </dataValidation>
    <dataValidation sqref="G4:G103" showErrorMessage="1" showInputMessage="1" allowBlank="1" errorTitle="Date de création non valide" error="Saisir une date comprise dans la période définie dans Paramètres." type="date" operator="between">
      <formula1>'Paramètres'!$B$8</formula1>
      <formula2>'Paramètres'!$B$9</formula2>
    </dataValidation>
    <dataValidation sqref="H4:H103" showErrorMessage="1" showInputMessage="1" allowBlank="1" errorTitle="Date de revue non valide" error="La revue prévue doit être postérieure ou égale à la création." type="custom">
      <formula1>OR(H4="",AND(ISNUMBER(H4),ISNUMBER(G4),H4&gt;=G4,H4&gt;='Paramètres'!$B$8,H4&lt;='Paramètres'!$B$9))</formula1>
    </dataValidation>
    <dataValidation sqref="I4:I103" showErrorMessage="1" showInputMessage="1" allowBlank="1" errorTitle="Date de revue non valide" error="La dernière revue doit être comprise entre la création et aujourd'hui." type="custom">
      <formula1>OR(I4="",AND(ISNUMBER(I4),ISNUMBER(G4),I4&gt;=G4,I4&lt;=TODAY(),I4&gt;='Paramètres'!$B$8))</formula1>
    </dataValidation>
    <dataValidation sqref="J4:J103 N4:N103" showErrorMessage="1" showInputMessage="1" allowBlank="1" errorTitle="Quantité non valide" error="Saisir une quantité positive sous la limite définie dans Paramètres." type="decimal" operator="between">
      <formula1>0</formula1>
      <formula2>'Paramètres'!$B$10</formula2>
    </dataValidation>
    <dataValidation sqref="L4:L103 O4:O103" showErrorMessage="1" showInputMessage="1" allowBlank="1" errorTitle="Coût non valide" error="Saisir un coût positif sous la limite définie dans Paramètres." type="decimal" operator="between">
      <formula1>0</formula1>
      <formula2>'Paramètres'!$B$11</formula2>
    </dataValidation>
  </dataValidations>
  <pageMargins left="0.25" right="0.25" top="0.4" bottom="0.4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A84F2A"/>
    <outlinePr summaryBelow="1" summaryRight="1"/>
    <pageSetUpPr fitToPage="1"/>
  </sheetPr>
  <dimension ref="A1:J12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17" customWidth="1" min="2" max="2"/>
    <col width="15" customWidth="1" min="3" max="3"/>
    <col width="23" customWidth="1" min="4" max="4"/>
    <col width="3" customWidth="1" min="5" max="5"/>
    <col width="17" customWidth="1" min="6" max="6"/>
    <col width="3" customWidth="1" min="7" max="7"/>
    <col width="15" customWidth="1" min="8" max="8"/>
    <col width="3" customWidth="1" min="9" max="9"/>
    <col width="15" customWidth="1" min="10" max="10"/>
  </cols>
  <sheetData>
    <row r="1" ht="31" customHeight="1">
      <c r="A1" s="1" t="inlineStr">
        <is>
          <t>PARAMÈTRES DU REGISTRE DES HYPOTHÈSES</t>
        </is>
      </c>
    </row>
    <row r="2">
      <c r="A2" s="17" t="inlineStr">
        <is>
          <t>Cellules jaunes modifiables ; les listes alimentent les validations du Registre.</t>
        </is>
      </c>
      <c r="B2" s="18" t="n"/>
      <c r="C2" s="18" t="n"/>
      <c r="D2" s="18" t="n"/>
      <c r="E2" s="18" t="n"/>
      <c r="F2" s="18" t="n"/>
      <c r="G2" s="18" t="n"/>
      <c r="H2" s="18" t="n"/>
      <c r="I2" s="18" t="n"/>
      <c r="J2" s="18" t="n"/>
    </row>
    <row r="3">
      <c r="A3" s="4" t="inlineStr">
        <is>
          <t>Paramètre</t>
        </is>
      </c>
      <c r="B3" s="4" t="inlineStr">
        <is>
          <t>Valeur</t>
        </is>
      </c>
      <c r="C3" s="4" t="inlineStr">
        <is>
          <t>Unité</t>
        </is>
      </c>
      <c r="D3" s="4" t="inlineStr">
        <is>
          <t>Catégories</t>
        </is>
      </c>
      <c r="E3" s="4" t="inlineStr"/>
      <c r="F3" s="4" t="inlineStr">
        <is>
          <t>Statuts</t>
        </is>
      </c>
      <c r="G3" s="4" t="inlineStr"/>
      <c r="H3" s="4" t="inlineStr">
        <is>
          <t>Criticité</t>
        </is>
      </c>
      <c r="I3" s="4" t="inlineStr"/>
      <c r="J3" s="4" t="inlineStr">
        <is>
          <t>Unités</t>
        </is>
      </c>
    </row>
    <row r="4">
      <c r="A4" s="27" t="inlineStr">
        <is>
          <t>Délai d'alerte avant revue</t>
        </is>
      </c>
      <c r="B4" s="28" t="n">
        <v>7</v>
      </c>
      <c r="C4" s="27" t="inlineStr">
        <is>
          <t>jours</t>
        </is>
      </c>
      <c r="D4" s="21" t="inlineStr">
        <is>
          <t>Approvisionnement</t>
        </is>
      </c>
      <c r="F4" s="21" t="inlineStr">
        <is>
          <t>À confirmer</t>
        </is>
      </c>
      <c r="H4" s="21" t="inlineStr">
        <is>
          <t>Faible</t>
        </is>
      </c>
      <c r="J4" s="21" t="inlineStr">
        <is>
          <t>h</t>
        </is>
      </c>
    </row>
    <row r="5">
      <c r="A5" s="27" t="inlineStr">
        <is>
          <t>Seuil d'écart relatif élevé</t>
        </is>
      </c>
      <c r="B5" s="39" t="n">
        <v>0.1</v>
      </c>
      <c r="C5" s="27" t="inlineStr">
        <is>
          <t>%</t>
        </is>
      </c>
      <c r="D5" s="21" t="inlineStr">
        <is>
          <t>Main-d'œuvre</t>
        </is>
      </c>
      <c r="F5" s="21" t="inlineStr">
        <is>
          <t>Confirmée</t>
        </is>
      </c>
      <c r="H5" s="21" t="inlineStr">
        <is>
          <t>Modérée</t>
        </is>
      </c>
      <c r="J5" s="21" t="inlineStr">
        <is>
          <t>j</t>
        </is>
      </c>
    </row>
    <row r="6">
      <c r="A6" s="27" t="inlineStr">
        <is>
          <t>Seuil d'écart absolu majeur</t>
        </is>
      </c>
      <c r="B6" s="38" t="n">
        <v>10000</v>
      </c>
      <c r="C6" s="27" t="inlineStr">
        <is>
          <t>€</t>
        </is>
      </c>
      <c r="D6" s="21" t="inlineStr">
        <is>
          <t>Matériel</t>
        </is>
      </c>
      <c r="F6" s="21" t="inlineStr">
        <is>
          <t>Infirmée</t>
        </is>
      </c>
      <c r="H6" s="21" t="inlineStr">
        <is>
          <t>Forte</t>
        </is>
      </c>
      <c r="J6" s="21" t="inlineStr">
        <is>
          <t>u</t>
        </is>
      </c>
    </row>
    <row r="7">
      <c r="A7" s="27" t="inlineStr">
        <is>
          <t>Retard critique de revue</t>
        </is>
      </c>
      <c r="B7" s="28" t="n">
        <v>14</v>
      </c>
      <c r="C7" s="27" t="inlineStr">
        <is>
          <t>jours</t>
        </is>
      </c>
      <c r="D7" s="21" t="inlineStr">
        <is>
          <t>Méthode</t>
        </is>
      </c>
      <c r="F7" s="21" t="inlineStr">
        <is>
          <t>Abandonnée</t>
        </is>
      </c>
      <c r="J7" s="21" t="inlineStr">
        <is>
          <t>m²</t>
        </is>
      </c>
    </row>
    <row r="8">
      <c r="A8" s="27" t="inlineStr">
        <is>
          <t>Date minimale de saisie</t>
        </is>
      </c>
      <c r="B8" s="40" t="n">
        <v>45292</v>
      </c>
      <c r="C8" s="27" t="inlineStr">
        <is>
          <t>date</t>
        </is>
      </c>
      <c r="D8" s="21" t="inlineStr">
        <is>
          <t>Planning</t>
        </is>
      </c>
      <c r="J8" s="21" t="inlineStr">
        <is>
          <t>m³</t>
        </is>
      </c>
    </row>
    <row r="9">
      <c r="A9" s="27" t="inlineStr">
        <is>
          <t>Date maximale de saisie</t>
        </is>
      </c>
      <c r="B9" s="40" t="n">
        <v>47483</v>
      </c>
      <c r="C9" s="27" t="inlineStr">
        <is>
          <t>date</t>
        </is>
      </c>
      <c r="J9" s="21" t="inlineStr">
        <is>
          <t>t</t>
        </is>
      </c>
    </row>
    <row r="10">
      <c r="A10" s="27" t="inlineStr">
        <is>
          <t>Quantité maximale admise</t>
        </is>
      </c>
      <c r="B10" s="37" t="n">
        <v>1000000</v>
      </c>
      <c r="C10" s="27" t="inlineStr">
        <is>
          <t>unité saisie</t>
        </is>
      </c>
      <c r="J10" s="21" t="inlineStr">
        <is>
          <t>forfait</t>
        </is>
      </c>
    </row>
    <row r="11">
      <c r="A11" s="27" t="inlineStr">
        <is>
          <t>Coût unitaire maximal admis</t>
        </is>
      </c>
      <c r="B11" s="38" t="n">
        <v>1000000</v>
      </c>
      <c r="C11" s="27" t="inlineStr">
        <is>
          <t>€</t>
        </is>
      </c>
    </row>
    <row r="12">
      <c r="A12" s="27" t="inlineStr">
        <is>
          <t>Taux cible de confirmation</t>
        </is>
      </c>
      <c r="B12" s="39" t="n">
        <v>0.75</v>
      </c>
      <c r="C12" s="27" t="inlineStr">
        <is>
          <t>%</t>
        </is>
      </c>
    </row>
  </sheetData>
  <autoFilter ref="A3:C12"/>
  <mergeCells count="1">
    <mergeCell ref="A1:J1"/>
  </mergeCells>
  <dataValidations count="4">
    <dataValidation sqref="B4 B7" showErrorMessage="1" showInputMessage="1" allowBlank="0" errorTitle="Délai non valide" error="Saisir un nombre entier compris entre 0 et 365." type="whole" operator="between">
      <formula1>0</formula1>
      <formula2>365</formula2>
    </dataValidation>
    <dataValidation sqref="B5 B12" showErrorMessage="1" showInputMessage="1" allowBlank="0" errorTitle="Taux non valide" error="Saisir un taux compris entre 0 % et 100 %." type="decimal" operator="between">
      <formula1>0</formula1>
      <formula2>1</formula2>
    </dataValidation>
    <dataValidation sqref="B6 B10:B11" showErrorMessage="1" showInputMessage="1" allowBlank="0" errorTitle="Valeur non valide" error="Saisir une valeur positive." type="decimal" operator="between">
      <formula1>0</formula1>
      <formula2>1000000000</formula2>
    </dataValidation>
    <dataValidation sqref="B8:B9" showErrorMessage="1" showInputMessage="1" allowBlank="0" errorTitle="Date non valide" error="Saisir une date dans la période admise." type="date" operator="between">
      <formula1>DATE(2016,1,1)</formula1>
      <formula2>DATE(2036,12,31)</formula2>
    </dataValidation>
  </dataValidations>
  <pageMargins left="0.25" right="0.25" top="0.4" bottom="0.4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tabColor rgb="00C9CED2"/>
    <outlinePr summaryBelow="1" summaryRight="1"/>
    <pageSetUpPr fitToPage="1"/>
  </sheetPr>
  <dimension ref="A1:F12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48" customWidth="1" min="2" max="2"/>
    <col width="31" customWidth="1" min="3" max="3"/>
    <col width="45" customWidth="1" min="4" max="4"/>
    <col width="38" customWidth="1" min="5" max="5"/>
    <col width="36" customWidth="1" min="6" max="6"/>
  </cols>
  <sheetData>
    <row r="1" ht="31" customHeight="1">
      <c r="A1" s="1" t="inlineStr">
        <is>
          <t>INSTRUCTIONS D'UTILISATION</t>
        </is>
      </c>
    </row>
    <row r="2"/>
    <row r="3">
      <c r="A3" s="4" t="inlineStr">
        <is>
          <t>Thème</t>
        </is>
      </c>
      <c r="B3" s="4" t="inlineStr">
        <is>
          <t>Consigne</t>
        </is>
      </c>
      <c r="C3" s="4" t="inlineStr">
        <is>
          <t>Source ou colonne</t>
        </is>
      </c>
      <c r="D3" s="4" t="inlineStr">
        <is>
          <t>Comportement</t>
        </is>
      </c>
      <c r="E3" s="4" t="inlineStr">
        <is>
          <t>Contrôle</t>
        </is>
      </c>
      <c r="F3" s="4" t="inlineStr">
        <is>
          <t>Portée</t>
        </is>
      </c>
    </row>
    <row r="4" ht="52" customHeight="1">
      <c r="A4" s="7" t="inlineStr">
        <is>
          <t>Finalité</t>
        </is>
      </c>
      <c r="B4" s="7" t="inlineStr">
        <is>
          <t>Faire vérifier les prémisses de planification ou de budget avant qu'elles ne deviennent des écarts.</t>
        </is>
      </c>
      <c r="C4" s="7" t="inlineStr">
        <is>
          <t>Registre</t>
        </is>
      </c>
      <c r="D4" s="7" t="inlineStr">
        <is>
          <t>Prioriser les revues échues, proches ou de criticité forte.</t>
        </is>
      </c>
      <c r="E4" s="7" t="inlineStr">
        <is>
          <t>Décision opérationnelle limitée au chantier fictif.</t>
        </is>
      </c>
      <c r="F4" s="7" t="inlineStr">
        <is>
          <t>Aucune promesse de conformité ou de temps réel.</t>
        </is>
      </c>
    </row>
    <row r="5" ht="52" customHeight="1">
      <c r="A5" s="10" t="inlineStr">
        <is>
          <t>Saisie</t>
        </is>
      </c>
      <c r="B5" s="10" t="inlineStr">
        <is>
          <t>Renseigner les cellules jaunes et conserver un identifiant HYP- unique.</t>
        </is>
      </c>
      <c r="C5" s="10" t="inlineStr">
        <is>
          <t>Colonnes A à L, N à O, R à T et W</t>
        </is>
      </c>
      <c r="D5" s="10" t="inlineStr">
        <is>
          <t>Les listes et limites viennent de Paramètres.</t>
        </is>
      </c>
      <c r="E5" s="10" t="inlineStr">
        <is>
          <t>Les validations couvrent les lignes 4 à 103.</t>
        </is>
      </c>
      <c r="F5" s="10" t="inlineStr">
        <is>
          <t>Remplacer les exemples fictifs avant usage.</t>
        </is>
      </c>
    </row>
    <row r="6" ht="52" customHeight="1">
      <c r="A6" s="7" t="inlineStr">
        <is>
          <t>Montant prévu</t>
        </is>
      </c>
      <c r="B6" s="7" t="inlineStr">
        <is>
          <t>Le montant prévu est la quantité prévue multipliée par le coût unitaire prévu.</t>
        </is>
      </c>
      <c r="C6" s="7" t="inlineStr">
        <is>
          <t>M = J × L</t>
        </is>
      </c>
      <c r="D6" s="7" t="inlineStr">
        <is>
          <t>La cellule reste vide si A, J ou L est vide.</t>
        </is>
      </c>
      <c r="E6" s="7" t="inlineStr">
        <is>
          <t>Formule installée en M4, M53 et M103.</t>
        </is>
      </c>
      <c r="F6" s="7" t="inlineStr">
        <is>
          <t>Lignes préparées : 4 à 103.</t>
        </is>
      </c>
    </row>
    <row r="7" ht="52" customHeight="1">
      <c r="A7" s="10" t="inlineStr">
        <is>
          <t>Montant confirmé</t>
        </is>
      </c>
      <c r="B7" s="10" t="inlineStr">
        <is>
          <t>Le montant confirmé est la quantité confirmée multipliée par le coût unitaire confirmé.</t>
        </is>
      </c>
      <c r="C7" s="10" t="inlineStr">
        <is>
          <t>P = N × O</t>
        </is>
      </c>
      <c r="D7" s="10" t="inlineStr">
        <is>
          <t>La cellule reste vide si A, N ou O est vide.</t>
        </is>
      </c>
      <c r="E7" s="10" t="inlineStr">
        <is>
          <t>Formule installée en P4, P53 et P103.</t>
        </is>
      </c>
      <c r="F7" s="10" t="inlineStr">
        <is>
          <t>Lignes préparées : 4 à 103.</t>
        </is>
      </c>
    </row>
    <row r="8" ht="52" customHeight="1">
      <c r="A8" s="7" t="inlineStr">
        <is>
          <t>Écart</t>
        </is>
      </c>
      <c r="B8" s="7" t="inlineStr">
        <is>
          <t>L'écart budgétaire correspond au montant confirmé moins le montant prévu.</t>
        </is>
      </c>
      <c r="C8" s="7" t="inlineStr">
        <is>
          <t>Q = P − M</t>
        </is>
      </c>
      <c r="D8" s="7" t="inlineStr">
        <is>
          <t>La cellule reste vide tant que les deux montants ne sont pas disponibles.</t>
        </is>
      </c>
      <c r="E8" s="7" t="inlineStr">
        <is>
          <t>Formule installée en Q4, Q53 et Q103.</t>
        </is>
      </c>
      <c r="F8" s="7" t="inlineStr">
        <is>
          <t>Les divisions de taux sont protégées par IFERROR.</t>
        </is>
      </c>
    </row>
    <row r="9" ht="52" customHeight="1">
      <c r="A9" s="10" t="inlineStr">
        <is>
          <t>Échéance</t>
        </is>
      </c>
      <c r="B9" s="10" t="inlineStr">
        <is>
          <t>Les jours avant revue comparent la revue prévue à la date du jour.</t>
        </is>
      </c>
      <c r="C9" s="10" t="inlineStr">
        <is>
          <t>U = H − TODAY()</t>
        </is>
      </c>
      <c r="D9" s="10" t="inlineStr">
        <is>
          <t>Valeur uniquement pour une hypothèse à confirmer ; une valeur négative indique un retard.</t>
        </is>
      </c>
      <c r="E9" s="10" t="inlineStr">
        <is>
          <t>Formule installée en U4, U53 et U103.</t>
        </is>
      </c>
      <c r="F9" s="10" t="inlineStr">
        <is>
          <t>Les seuils sont modifiables dans Paramètres.</t>
        </is>
      </c>
    </row>
    <row r="10" ht="52" customHeight="1">
      <c r="A10" s="7" t="inlineStr">
        <is>
          <t>Alertes</t>
        </is>
      </c>
      <c r="B10" s="7" t="inlineStr">
        <is>
          <t>La colonne Alerte contrôle les données manquantes, revues et écarts valorisés.</t>
        </is>
      </c>
      <c r="C10" s="7" t="inlineStr">
        <is>
          <t>V, avec H, M, Q, S et Paramètres</t>
        </is>
      </c>
      <c r="D10" s="7" t="inlineStr">
        <is>
          <t>Une ligne sans identifiant reste visuellement vide.</t>
        </is>
      </c>
      <c r="E10" s="7" t="inlineStr">
        <is>
          <t>Formule installée en V4, V53 et V103.</t>
        </is>
      </c>
      <c r="F10" s="7" t="inlineStr">
        <is>
          <t>La couleur ne remplace pas la lecture de la valeur.</t>
        </is>
      </c>
    </row>
    <row r="11" ht="52" customHeight="1">
      <c r="A11" s="10" t="inlineStr">
        <is>
          <t>Synthèse</t>
        </is>
      </c>
      <c r="B11" s="10" t="inlineStr">
        <is>
          <t>Les totaux utilisent SUM ; les volumes et échéances utilisent COUNTIF ou COUNTIFS.</t>
        </is>
      </c>
      <c r="C11" s="10" t="inlineStr">
        <is>
          <t>Registre, lignes 4 à 103</t>
        </is>
      </c>
      <c r="D11" s="10" t="inlineStr">
        <is>
          <t>Les montants sans données restent vides ; les comptes à zéro restent visibles.</t>
        </is>
      </c>
      <c r="E11" s="10" t="inlineStr">
        <is>
          <t>La période vient des dates de création en colonne G.</t>
        </is>
      </c>
      <c r="F11" s="10" t="inlineStr">
        <is>
          <t>Le graphique utilise uniquement cinq catégories agrégées.</t>
        </is>
      </c>
    </row>
    <row r="12" ht="52" customHeight="1">
      <c r="A12" s="7" t="inlineStr">
        <is>
          <t>Périmètre</t>
        </is>
      </c>
      <c r="B12" s="7" t="inlineStr">
        <is>
          <t>Une hypothèse est une donnée de travail à confirmer, distincte d'un événement de risque.</t>
        </is>
      </c>
      <c r="C12" s="7" t="inlineStr">
        <is>
          <t>Registre des hypothèses</t>
        </is>
      </c>
      <c r="D12" s="7" t="inlineStr">
        <is>
          <t>Document interne modifiable, sans macro ni lien externe.</t>
        </is>
      </c>
      <c r="E12" s="7" t="inlineStr">
        <is>
          <t>Aucun dimensionnement technique ni document officiel.</t>
        </is>
      </c>
      <c r="F12" s="7" t="inlineStr">
        <is>
          <t>Usage opérationnel en France.</t>
        </is>
      </c>
    </row>
  </sheetData>
  <mergeCells count="1">
    <mergeCell ref="A1:F1"/>
  </mergeCells>
  <pageMargins left="0.25" right="0.25" top="0.4" bottom="0.4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Équipe chantier fictive</dc:creator>
  <dc:title xmlns:dc="http://purl.org/dc/elements/1.1/">Registre des hypothèses chantier</dc:title>
  <dc:description xmlns:dc="http://purl.org/dc/elements/1.1/">Outil modifiable sans macro, lien externe ni synchronisation.</dc:description>
  <dc:subject xmlns:dc="http://purl.org/dc/elements/1.1/">Pilotage opérationnel des hypothèses de planification et de budget</dc:subject>
  <dcterms:created xmlns:dcterms="http://purl.org/dc/terms/" xmlns:xsi="http://www.w3.org/2001/XMLSchema-instance" xsi:type="dcterms:W3CDTF">2026-09-07T02:14:58Z</dcterms:created>
  <dcterms:modified xmlns:dcterms="http://purl.org/dc/terms/" xmlns:xsi="http://www.w3.org/2001/XMLSchema-instance" xsi:type="dcterms:W3CDTF">2026-09-07T02:14:58Z</dcterms:modified>
</cp:coreProperties>
</file>