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Paramètres" sheetId="2" state="visible" r:id="rId2"/>
    <sheet xmlns:r="http://schemas.openxmlformats.org/officeDocument/2006/relationships" name="Dépenses" sheetId="3" state="visible" r:id="rId3"/>
    <sheet xmlns:r="http://schemas.openxmlformats.org/officeDocument/2006/relationships" name="Budget" sheetId="4" state="visible" r:id="rId4"/>
  </sheets>
  <definedNames>
    <definedName name="_xlnm._FilterDatabase" localSheetId="0" hidden="1">'Synthèse'!$A$1:$C$37</definedName>
    <definedName name="_xlnm._FilterDatabase" localSheetId="1" hidden="1">'Paramètres'!$D$1:$I$20</definedName>
    <definedName name="_xlnm._FilterDatabase" localSheetId="2" hidden="1">'Dépenses'!$A$1:$Q$201</definedName>
    <definedName name="_xlnm._FilterDatabase" localSheetId="3" hidden="1">'Budget'!$A$1:$H$101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mmm yyyy"/>
    <numFmt numFmtId="165" formatCode="# ##0,00 [$€-fr-FR]"/>
    <numFmt numFmtId="166" formatCode="0,0%"/>
    <numFmt numFmtId="167" formatCode="dd/mm/yyyy"/>
  </numFmts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12"/>
    </font>
    <font>
      <name val="Aptos"/>
      <b val="1"/>
      <color rgb="0027313D"/>
      <sz val="10"/>
    </font>
    <font>
      <name val="Aptos Display"/>
      <b val="1"/>
      <color rgb="00FFFFFF"/>
      <sz val="10"/>
    </font>
    <font>
      <name val="Aptos"/>
      <color rgb="0027313D"/>
      <sz val="10"/>
    </font>
  </fonts>
  <fills count="8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F5F1E7"/>
      </patternFill>
    </fill>
    <fill>
      <patternFill patternType="solid">
        <fgColor rgb="00FFF0AE"/>
      </patternFill>
    </fill>
    <fill>
      <patternFill patternType="solid">
        <fgColor rgb="00A84F2A"/>
      </patternFill>
    </fill>
    <fill>
      <patternFill patternType="solid">
        <fgColor rgb="00FFFFFF"/>
      </patternFill>
    </fill>
    <fill>
      <patternFill patternType="solid">
        <fgColor rgb="00E7E9EB"/>
      </patternFill>
    </fill>
  </fills>
  <borders count="5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164" fontId="4" fillId="7" borderId="1" applyAlignment="1" pivotButton="0" quotePrefix="0" xfId="0">
      <alignment horizontal="center" vertical="center"/>
    </xf>
    <xf numFmtId="165" fontId="4" fillId="7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/>
    </xf>
    <xf numFmtId="165" fontId="2" fillId="7" borderId="1" applyAlignment="1" pivotButton="0" quotePrefix="0" xfId="0">
      <alignment horizontal="right" vertical="center"/>
    </xf>
    <xf numFmtId="166" fontId="2" fillId="7" borderId="1" applyAlignment="1" pivotButton="0" quotePrefix="0" xfId="0">
      <alignment horizontal="right" vertical="center"/>
    </xf>
    <xf numFmtId="1" fontId="2" fillId="7" borderId="1" applyAlignment="1" pivotButton="0" quotePrefix="0" xfId="0">
      <alignment horizontal="right" vertical="center"/>
    </xf>
    <xf numFmtId="167" fontId="2" fillId="7" borderId="1" applyAlignment="1" pivotButton="0" quotePrefix="0" xfId="0">
      <alignment horizontal="right" vertical="center"/>
    </xf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0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166" fontId="4" fillId="4" borderId="1" applyAlignment="1" pivotButton="0" quotePrefix="0" xfId="0">
      <alignment horizontal="left" vertical="center"/>
    </xf>
    <xf numFmtId="167" fontId="0" fillId="4" borderId="1" applyAlignment="1" pivotButton="0" quotePrefix="0" xfId="0">
      <alignment horizontal="left" vertical="center"/>
    </xf>
    <xf numFmtId="166" fontId="0" fillId="4" borderId="1" applyAlignment="1" pivotButton="0" quotePrefix="0" xfId="0">
      <alignment horizontal="left" vertical="center"/>
    </xf>
    <xf numFmtId="0" fontId="0" fillId="6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/>
    </xf>
    <xf numFmtId="167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0" fontId="4" fillId="7" borderId="1" applyAlignment="1" pivotButton="0" quotePrefix="0" xfId="0">
      <alignment horizontal="center" vertical="center"/>
    </xf>
    <xf numFmtId="166" fontId="0" fillId="0" borderId="0" pivotButton="0" quotePrefix="0" xfId="0"/>
    <xf numFmtId="167" fontId="0" fillId="0" borderId="0" pivotButton="0" quotePrefix="0" xfId="0"/>
    <xf numFmtId="0" fontId="4" fillId="7" borderId="1" applyAlignment="1" pivotButton="0" quotePrefix="0" xfId="0">
      <alignment horizontal="left" vertical="center"/>
    </xf>
    <xf numFmtId="166" fontId="4" fillId="7" borderId="1" applyAlignment="1" pivotButton="0" quotePrefix="0" xfId="0">
      <alignment horizontal="center" vertical="center"/>
    </xf>
    <xf numFmtId="164" fontId="4" fillId="7" borderId="1" applyAlignment="1" pivotButton="0" quotePrefix="0" xfId="0">
      <alignment horizontal="center" vertical="center"/>
    </xf>
    <xf numFmtId="165" fontId="4" fillId="7" borderId="1" applyAlignment="1" pivotButton="0" quotePrefix="0" xfId="0">
      <alignment horizontal="right" vertical="center"/>
    </xf>
    <xf numFmtId="165" fontId="2" fillId="7" borderId="1" applyAlignment="1" pivotButton="0" quotePrefix="0" xfId="0">
      <alignment horizontal="right" vertical="center"/>
    </xf>
    <xf numFmtId="167" fontId="2" fillId="7" borderId="1" applyAlignment="1" pivotButton="0" quotePrefix="0" xfId="0">
      <alignment horizontal="right" vertical="center"/>
    </xf>
    <xf numFmtId="0" fontId="0" fillId="0" borderId="4" pivotButton="0" quotePrefix="0" xfId="0"/>
    <xf numFmtId="167" fontId="0" fillId="4" borderId="1" applyAlignment="1" pivotButton="0" quotePrefix="0" xfId="0">
      <alignment horizontal="left" vertical="center"/>
    </xf>
    <xf numFmtId="167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right" vertical="center"/>
    </xf>
    <xf numFmtId="167" fontId="0" fillId="0" borderId="0" pivotButton="0" quotePrefix="0" xfId="0"/>
  </cellXfs>
  <cellStyles count="1">
    <cellStyle name="Normal" xfId="0" builtinId="0" hidden="0"/>
  </cellStyles>
  <dxfs count="4">
    <dxf>
      <font>
        <name val="Aptos"/>
        <b val="1"/>
        <color rgb="00FFFFFF"/>
        <sz val="10"/>
      </font>
      <fill>
        <patternFill patternType="solid">
          <fgColor rgb="00B42318"/>
        </patternFill>
      </fill>
    </dxf>
    <dxf>
      <font>
        <name val="Aptos"/>
        <b val="1"/>
        <color rgb="002F6B4F"/>
        <sz val="10"/>
      </font>
      <fill>
        <patternFill patternType="solid">
          <fgColor rgb="00DCEBE4"/>
        </patternFill>
      </fill>
    </dxf>
    <dxf>
      <font>
        <name val="Aptos"/>
        <b val="1"/>
        <color rgb="00FFFFFF"/>
        <sz val="10"/>
      </font>
      <fill>
        <patternFill patternType="solid">
          <fgColor rgb="00A84F2A"/>
        </patternFill>
      </fill>
    </dxf>
    <dxf>
      <font>
        <name val="Aptos"/>
        <i val="1"/>
        <color rgb="00666666"/>
        <sz val="10"/>
      </font>
      <fill>
        <patternFill patternType="solid">
          <fgColor rgb="00D9D9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Dépenses HT mensuelles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'Synthèse'!B1</f>
            </strRef>
          </tx>
          <spPr>
            <a:solidFill xmlns:a="http://schemas.openxmlformats.org/drawingml/2006/main">
              <a:srgbClr val="A84F2A"/>
            </a:solidFill>
            <a:ln xmlns:a="http://schemas.openxmlformats.org/drawingml/2006/main">
              <a:solidFill>
                <a:srgbClr val="A84F2A"/>
              </a:solidFill>
              <a:prstDash val="solid"/>
            </a:ln>
          </spPr>
          <cat>
            <numRef>
              <f>'Synthèse'!$A$2:$A$13</f>
            </numRef>
          </cat>
          <val>
            <numRef>
              <f>'Synthèse'!$B$2:$B$13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Mois</a:t>
                </a:r>
              </a:p>
            </rich>
          </tx>
        </title>
        <majorTickMark val="none"/>
        <minorTickMark val="none"/>
        <tickLblPos val="low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HT (€)</a:t>
                </a:r>
              </a:p>
            </rich>
          </tx>
        </title>
        <numFmt formatCode="# ##0,00 [$€-fr-FR]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9</row>
      <rowOff>0</rowOff>
    </from>
    <ext cx="68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Depenses" displayName="tDepenses" ref="A1:Q201" headerRowCount="1">
  <autoFilter ref="A1:Q201"/>
  <tableColumns count="17">
    <tableColumn id="1" name="ID dépense"/>
    <tableColumn id="2" name="Date de dépense"/>
    <tableColumn id="3" name="Mois"/>
    <tableColumn id="4" name="Fournisseur"/>
    <tableColumn id="5" name="Référence justificatif"/>
    <tableColumn id="6" name="Lot"/>
    <tableColumn id="7" name="Poste"/>
    <tableColumn id="8" name="Libellé"/>
    <tableColumn id="9" name="Mode de règlement"/>
    <tableColumn id="10" name="Montant HT"/>
    <tableColumn id="11" name="Taux de TVA"/>
    <tableColumn id="12" name="Montant TVA"/>
    <tableColumn id="13" name="Montant TTC"/>
    <tableColumn id="14" name="Statut"/>
    <tableColumn id="15" name="Justificatif"/>
    <tableColumn id="16" name="Commentaire"/>
    <tableColumn id="17" name="Alerte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id="2" name="tBudget" displayName="tBudget" ref="A1:H101" headerRowCount="1">
  <autoFilter ref="A1:H101"/>
  <tableColumns count="8">
    <tableColumn id="1" name="Lot"/>
    <tableColumn id="2" name="Poste"/>
    <tableColumn id="3" name="Clé"/>
    <tableColumn id="4" name="Budget HT"/>
    <tableColumn id="5" name="Consommé HT"/>
    <tableColumn id="6" name="Reste HT"/>
    <tableColumn id="7" name="Taux de consommation"/>
    <tableColumn id="8" name="Alerte budget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tabColor rgb="00132238"/>
    <outlinePr summaryBelow="1" summaryRight="1"/>
    <pageSetUpPr fitToPage="1"/>
  </sheetPr>
  <dimension ref="A1:G37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9" customWidth="1" min="2" max="2"/>
    <col width="19" customWidth="1" min="3" max="3"/>
    <col width="3" customWidth="1" min="4" max="4"/>
    <col width="3" customWidth="1" min="5" max="5"/>
    <col width="31" customWidth="1" min="6" max="6"/>
    <col width="21" customWidth="1" min="7" max="7"/>
  </cols>
  <sheetData>
    <row r="1" ht="30" customHeight="1">
      <c r="A1" s="1" t="inlineStr">
        <is>
          <t>Mois</t>
        </is>
      </c>
      <c r="B1" s="1" t="inlineStr">
        <is>
          <t>Consommé HT</t>
        </is>
      </c>
      <c r="C1" s="1" t="inlineStr">
        <is>
          <t>Cumul HT</t>
        </is>
      </c>
      <c r="F1" s="2" t="inlineStr">
        <is>
          <t>Indicateur</t>
        </is>
      </c>
      <c r="G1" s="2" t="inlineStr">
        <is>
          <t>Valeur</t>
        </is>
      </c>
    </row>
    <row r="2">
      <c r="A2" s="28">
        <f>DATE(YEAR('Paramètres'!$B$3),MONTH('Paramètres'!$B$3),1)</f>
        <v/>
      </c>
      <c r="B2" s="29">
        <f>IF(A2="","",SUMIFS('Dépenses'!$J$2:$J$201,'Dépenses'!$B$2:$B$201,"&gt;="&amp;A2,'Dépenses'!$B$2:$B$201,"&lt;"&amp;EDATE(A2,1),'Dépenses'!$N$2:$N$201,"Saisie")+SUMIFS('Dépenses'!$J$2:$J$201,'Dépenses'!$B$2:$B$201,"&gt;="&amp;A2,'Dépenses'!$B$2:$B$201,"&lt;"&amp;EDATE(A2,1),'Dépenses'!$N$2:$N$201,"Contrôlée"))</f>
        <v/>
      </c>
      <c r="C2" s="29">
        <f>IF(A2="","",SUM($B$2:B2))</f>
        <v/>
      </c>
      <c r="F2" s="5" t="inlineStr">
        <is>
          <t>Budget total HT</t>
        </is>
      </c>
      <c r="G2" s="30">
        <f>SUM(Budget!$D$2:$D$101)</f>
        <v/>
      </c>
    </row>
    <row r="3">
      <c r="A3" s="28">
        <f>IF(A2="","",IF(EDATE(A2,1)&gt;'Paramètres'!$B$4,"",EDATE(A2,1)))</f>
        <v/>
      </c>
      <c r="B3" s="29">
        <f>IF(A3="","",SUMIFS('Dépenses'!$J$2:$J$201,'Dépenses'!$B$2:$B$201,"&gt;="&amp;A3,'Dépenses'!$B$2:$B$201,"&lt;"&amp;EDATE(A3,1),'Dépenses'!$N$2:$N$201,"Saisie")+SUMIFS('Dépenses'!$J$2:$J$201,'Dépenses'!$B$2:$B$201,"&gt;="&amp;A3,'Dépenses'!$B$2:$B$201,"&lt;"&amp;EDATE(A3,1),'Dépenses'!$N$2:$N$201,"Contrôlée"))</f>
        <v/>
      </c>
      <c r="C3" s="29">
        <f>IF(A3="","",SUM($B$2:B3))</f>
        <v/>
      </c>
      <c r="F3" s="5" t="inlineStr">
        <is>
          <t>Consommé total HT</t>
        </is>
      </c>
      <c r="G3" s="30">
        <f>SUMIFS('Dépenses'!$J$2:$J$201,'Dépenses'!$N$2:$N$201,"Saisie")+SUMIFS('Dépenses'!$J$2:$J$201,'Dépenses'!$N$2:$N$201,"Contrôlée")</f>
        <v/>
      </c>
    </row>
    <row r="4">
      <c r="A4" s="28">
        <f>IF(A3="","",IF(EDATE(A3,1)&gt;'Paramètres'!$B$4,"",EDATE(A3,1)))</f>
        <v/>
      </c>
      <c r="B4" s="29">
        <f>IF(A4="","",SUMIFS('Dépenses'!$J$2:$J$201,'Dépenses'!$B$2:$B$201,"&gt;="&amp;A4,'Dépenses'!$B$2:$B$201,"&lt;"&amp;EDATE(A4,1),'Dépenses'!$N$2:$N$201,"Saisie")+SUMIFS('Dépenses'!$J$2:$J$201,'Dépenses'!$B$2:$B$201,"&gt;="&amp;A4,'Dépenses'!$B$2:$B$201,"&lt;"&amp;EDATE(A4,1),'Dépenses'!$N$2:$N$201,"Contrôlée"))</f>
        <v/>
      </c>
      <c r="C4" s="29">
        <f>IF(A4="","",SUM($B$2:B4))</f>
        <v/>
      </c>
      <c r="F4" s="5" t="inlineStr">
        <is>
          <t>Reste total HT</t>
        </is>
      </c>
      <c r="G4" s="30">
        <f>G2-G3</f>
        <v/>
      </c>
    </row>
    <row r="5">
      <c r="A5" s="28">
        <f>IF(A4="","",IF(EDATE(A4,1)&gt;'Paramètres'!$B$4,"",EDATE(A4,1)))</f>
        <v/>
      </c>
      <c r="B5" s="29">
        <f>IF(A5="","",SUMIFS('Dépenses'!$J$2:$J$201,'Dépenses'!$B$2:$B$201,"&gt;="&amp;A5,'Dépenses'!$B$2:$B$201,"&lt;"&amp;EDATE(A5,1),'Dépenses'!$N$2:$N$201,"Saisie")+SUMIFS('Dépenses'!$J$2:$J$201,'Dépenses'!$B$2:$B$201,"&gt;="&amp;A5,'Dépenses'!$B$2:$B$201,"&lt;"&amp;EDATE(A5,1),'Dépenses'!$N$2:$N$201,"Contrôlée"))</f>
        <v/>
      </c>
      <c r="C5" s="29">
        <f>IF(A5="","",SUM($B$2:B5))</f>
        <v/>
      </c>
      <c r="F5" s="5" t="inlineStr">
        <is>
          <t>Taux global</t>
        </is>
      </c>
      <c r="G5" s="7">
        <f>IFERROR(G3/G2,0)</f>
        <v/>
      </c>
    </row>
    <row r="6">
      <c r="A6" s="28">
        <f>IF(A5="","",IF(EDATE(A5,1)&gt;'Paramètres'!$B$4,"",EDATE(A5,1)))</f>
        <v/>
      </c>
      <c r="B6" s="29">
        <f>IF(A6="","",SUMIFS('Dépenses'!$J$2:$J$201,'Dépenses'!$B$2:$B$201,"&gt;="&amp;A6,'Dépenses'!$B$2:$B$201,"&lt;"&amp;EDATE(A6,1),'Dépenses'!$N$2:$N$201,"Saisie")+SUMIFS('Dépenses'!$J$2:$J$201,'Dépenses'!$B$2:$B$201,"&gt;="&amp;A6,'Dépenses'!$B$2:$B$201,"&lt;"&amp;EDATE(A6,1),'Dépenses'!$N$2:$N$201,"Contrôlée"))</f>
        <v/>
      </c>
      <c r="C6" s="29">
        <f>IF(A6="","",SUM($B$2:B6))</f>
        <v/>
      </c>
      <c r="F6" s="5" t="inlineStr">
        <is>
          <t>Nombre d’alertes</t>
        </is>
      </c>
      <c r="G6" s="8">
        <f>COUNTIF('Dépenses'!$Q$2:$Q$201,"&lt;&gt;")</f>
        <v/>
      </c>
    </row>
    <row r="7">
      <c r="A7" s="28">
        <f>IF(A6="","",IF(EDATE(A6,1)&gt;'Paramètres'!$B$4,"",EDATE(A6,1)))</f>
        <v/>
      </c>
      <c r="B7" s="29">
        <f>IF(A7="","",SUMIFS('Dépenses'!$J$2:$J$201,'Dépenses'!$B$2:$B$201,"&gt;="&amp;A7,'Dépenses'!$B$2:$B$201,"&lt;"&amp;EDATE(A7,1),'Dépenses'!$N$2:$N$201,"Saisie")+SUMIFS('Dépenses'!$J$2:$J$201,'Dépenses'!$B$2:$B$201,"&gt;="&amp;A7,'Dépenses'!$B$2:$B$201,"&lt;"&amp;EDATE(A7,1),'Dépenses'!$N$2:$N$201,"Contrôlée"))</f>
        <v/>
      </c>
      <c r="C7" s="29">
        <f>IF(A7="","",SUM($B$2:B7))</f>
        <v/>
      </c>
      <c r="F7" s="5" t="inlineStr">
        <is>
          <t>Dépenses sans justificatif</t>
        </is>
      </c>
      <c r="G7" s="8">
        <f>COUNTIFS('Dépenses'!$O$2:$O$201,"Non",'Dépenses'!$N$2:$N$201,"&lt;&gt;Annulée")</f>
        <v/>
      </c>
    </row>
    <row r="8">
      <c r="A8" s="28">
        <f>IF(A7="","",IF(EDATE(A7,1)&gt;'Paramètres'!$B$4,"",EDATE(A7,1)))</f>
        <v/>
      </c>
      <c r="B8" s="29">
        <f>IF(A8="","",SUMIFS('Dépenses'!$J$2:$J$201,'Dépenses'!$B$2:$B$201,"&gt;="&amp;A8,'Dépenses'!$B$2:$B$201,"&lt;"&amp;EDATE(A8,1),'Dépenses'!$N$2:$N$201,"Saisie")+SUMIFS('Dépenses'!$J$2:$J$201,'Dépenses'!$B$2:$B$201,"&gt;="&amp;A8,'Dépenses'!$B$2:$B$201,"&lt;"&amp;EDATE(A8,1),'Dépenses'!$N$2:$N$201,"Contrôlée"))</f>
        <v/>
      </c>
      <c r="C8" s="29">
        <f>IF(A8="","",SUM($B$2:B8))</f>
        <v/>
      </c>
      <c r="F8" s="5" t="inlineStr">
        <is>
          <t>Dernière date enregistrée</t>
        </is>
      </c>
      <c r="G8" s="31">
        <f>IFERROR(MAXIFS('Dépenses'!$B$2:$B$201,'Dépenses'!$N$2:$N$201,"&lt;&gt;Annulée"),"")</f>
        <v/>
      </c>
    </row>
    <row r="9">
      <c r="A9" s="28">
        <f>IF(A8="","",IF(EDATE(A8,1)&gt;'Paramètres'!$B$4,"",EDATE(A8,1)))</f>
        <v/>
      </c>
      <c r="B9" s="29">
        <f>IF(A9="","",SUMIFS('Dépenses'!$J$2:$J$201,'Dépenses'!$B$2:$B$201,"&gt;="&amp;A9,'Dépenses'!$B$2:$B$201,"&lt;"&amp;EDATE(A9,1),'Dépenses'!$N$2:$N$201,"Saisie")+SUMIFS('Dépenses'!$J$2:$J$201,'Dépenses'!$B$2:$B$201,"&gt;="&amp;A9,'Dépenses'!$B$2:$B$201,"&lt;"&amp;EDATE(A9,1),'Dépenses'!$N$2:$N$201,"Contrôlée"))</f>
        <v/>
      </c>
      <c r="C9" s="29">
        <f>IF(A9="","",SUM($B$2:B9))</f>
        <v/>
      </c>
    </row>
    <row r="10">
      <c r="A10" s="28">
        <f>IF(A9="","",IF(EDATE(A9,1)&gt;'Paramètres'!$B$4,"",EDATE(A9,1)))</f>
        <v/>
      </c>
      <c r="B10" s="29">
        <f>IF(A10="","",SUMIFS('Dépenses'!$J$2:$J$201,'Dépenses'!$B$2:$B$201,"&gt;="&amp;A10,'Dépenses'!$B$2:$B$201,"&lt;"&amp;EDATE(A10,1),'Dépenses'!$N$2:$N$201,"Saisie")+SUMIFS('Dépenses'!$J$2:$J$201,'Dépenses'!$B$2:$B$201,"&gt;="&amp;A10,'Dépenses'!$B$2:$B$201,"&lt;"&amp;EDATE(A10,1),'Dépenses'!$N$2:$N$201,"Contrôlée"))</f>
        <v/>
      </c>
      <c r="C10" s="29">
        <f>IF(A10="","",SUM($B$2:B10))</f>
        <v/>
      </c>
    </row>
    <row r="11">
      <c r="A11" s="28">
        <f>IF(A10="","",IF(EDATE(A10,1)&gt;'Paramètres'!$B$4,"",EDATE(A10,1)))</f>
        <v/>
      </c>
      <c r="B11" s="29">
        <f>IF(A11="","",SUMIFS('Dépenses'!$J$2:$J$201,'Dépenses'!$B$2:$B$201,"&gt;="&amp;A11,'Dépenses'!$B$2:$B$201,"&lt;"&amp;EDATE(A11,1),'Dépenses'!$N$2:$N$201,"Saisie")+SUMIFS('Dépenses'!$J$2:$J$201,'Dépenses'!$B$2:$B$201,"&gt;="&amp;A11,'Dépenses'!$B$2:$B$201,"&lt;"&amp;EDATE(A11,1),'Dépenses'!$N$2:$N$201,"Contrôlée"))</f>
        <v/>
      </c>
      <c r="C11" s="29">
        <f>IF(A11="","",SUM($B$2:B11))</f>
        <v/>
      </c>
    </row>
    <row r="12">
      <c r="A12" s="28">
        <f>IF(A11="","",IF(EDATE(A11,1)&gt;'Paramètres'!$B$4,"",EDATE(A11,1)))</f>
        <v/>
      </c>
      <c r="B12" s="29">
        <f>IF(A12="","",SUMIFS('Dépenses'!$J$2:$J$201,'Dépenses'!$B$2:$B$201,"&gt;="&amp;A12,'Dépenses'!$B$2:$B$201,"&lt;"&amp;EDATE(A12,1),'Dépenses'!$N$2:$N$201,"Saisie")+SUMIFS('Dépenses'!$J$2:$J$201,'Dépenses'!$B$2:$B$201,"&gt;="&amp;A12,'Dépenses'!$B$2:$B$201,"&lt;"&amp;EDATE(A12,1),'Dépenses'!$N$2:$N$201,"Contrôlée"))</f>
        <v/>
      </c>
      <c r="C12" s="29">
        <f>IF(A12="","",SUM($B$2:B12))</f>
        <v/>
      </c>
    </row>
    <row r="13">
      <c r="A13" s="28">
        <f>IF(A12="","",IF(EDATE(A12,1)&gt;'Paramètres'!$B$4,"",EDATE(A12,1)))</f>
        <v/>
      </c>
      <c r="B13" s="29">
        <f>IF(A13="","",SUMIFS('Dépenses'!$J$2:$J$201,'Dépenses'!$B$2:$B$201,"&gt;="&amp;A13,'Dépenses'!$B$2:$B$201,"&lt;"&amp;EDATE(A13,1),'Dépenses'!$N$2:$N$201,"Saisie")+SUMIFS('Dépenses'!$J$2:$J$201,'Dépenses'!$B$2:$B$201,"&gt;="&amp;A13,'Dépenses'!$B$2:$B$201,"&lt;"&amp;EDATE(A13,1),'Dépenses'!$N$2:$N$201,"Contrôlée"))</f>
        <v/>
      </c>
      <c r="C13" s="29">
        <f>IF(A13="","",SUM($B$2:B13))</f>
        <v/>
      </c>
    </row>
    <row r="14">
      <c r="A14" s="28">
        <f>IF(A13="","",IF(EDATE(A13,1)&gt;'Paramètres'!$B$4,"",EDATE(A13,1)))</f>
        <v/>
      </c>
      <c r="B14" s="29">
        <f>IF(A14="","",SUMIFS('Dépenses'!$J$2:$J$201,'Dépenses'!$B$2:$B$201,"&gt;="&amp;A14,'Dépenses'!$B$2:$B$201,"&lt;"&amp;EDATE(A14,1),'Dépenses'!$N$2:$N$201,"Saisie")+SUMIFS('Dépenses'!$J$2:$J$201,'Dépenses'!$B$2:$B$201,"&gt;="&amp;A14,'Dépenses'!$B$2:$B$201,"&lt;"&amp;EDATE(A14,1),'Dépenses'!$N$2:$N$201,"Contrôlée"))</f>
        <v/>
      </c>
      <c r="C14" s="29">
        <f>IF(A14="","",SUM($B$2:B14))</f>
        <v/>
      </c>
    </row>
    <row r="15">
      <c r="A15" s="28">
        <f>IF(A14="","",IF(EDATE(A14,1)&gt;'Paramètres'!$B$4,"",EDATE(A14,1)))</f>
        <v/>
      </c>
      <c r="B15" s="29">
        <f>IF(A15="","",SUMIFS('Dépenses'!$J$2:$J$201,'Dépenses'!$B$2:$B$201,"&gt;="&amp;A15,'Dépenses'!$B$2:$B$201,"&lt;"&amp;EDATE(A15,1),'Dépenses'!$N$2:$N$201,"Saisie")+SUMIFS('Dépenses'!$J$2:$J$201,'Dépenses'!$B$2:$B$201,"&gt;="&amp;A15,'Dépenses'!$B$2:$B$201,"&lt;"&amp;EDATE(A15,1),'Dépenses'!$N$2:$N$201,"Contrôlée"))</f>
        <v/>
      </c>
      <c r="C15" s="29">
        <f>IF(A15="","",SUM($B$2:B15))</f>
        <v/>
      </c>
    </row>
    <row r="16">
      <c r="A16" s="28">
        <f>IF(A15="","",IF(EDATE(A15,1)&gt;'Paramètres'!$B$4,"",EDATE(A15,1)))</f>
        <v/>
      </c>
      <c r="B16" s="29">
        <f>IF(A16="","",SUMIFS('Dépenses'!$J$2:$J$201,'Dépenses'!$B$2:$B$201,"&gt;="&amp;A16,'Dépenses'!$B$2:$B$201,"&lt;"&amp;EDATE(A16,1),'Dépenses'!$N$2:$N$201,"Saisie")+SUMIFS('Dépenses'!$J$2:$J$201,'Dépenses'!$B$2:$B$201,"&gt;="&amp;A16,'Dépenses'!$B$2:$B$201,"&lt;"&amp;EDATE(A16,1),'Dépenses'!$N$2:$N$201,"Contrôlée"))</f>
        <v/>
      </c>
      <c r="C16" s="29">
        <f>IF(A16="","",SUM($B$2:B16))</f>
        <v/>
      </c>
    </row>
    <row r="17">
      <c r="A17" s="28">
        <f>IF(A16="","",IF(EDATE(A16,1)&gt;'Paramètres'!$B$4,"",EDATE(A16,1)))</f>
        <v/>
      </c>
      <c r="B17" s="29">
        <f>IF(A17="","",SUMIFS('Dépenses'!$J$2:$J$201,'Dépenses'!$B$2:$B$201,"&gt;="&amp;A17,'Dépenses'!$B$2:$B$201,"&lt;"&amp;EDATE(A17,1),'Dépenses'!$N$2:$N$201,"Saisie")+SUMIFS('Dépenses'!$J$2:$J$201,'Dépenses'!$B$2:$B$201,"&gt;="&amp;A17,'Dépenses'!$B$2:$B$201,"&lt;"&amp;EDATE(A17,1),'Dépenses'!$N$2:$N$201,"Contrôlée"))</f>
        <v/>
      </c>
      <c r="C17" s="29">
        <f>IF(A17="","",SUM($B$2:B17))</f>
        <v/>
      </c>
    </row>
    <row r="18">
      <c r="A18" s="28">
        <f>IF(A17="","",IF(EDATE(A17,1)&gt;'Paramètres'!$B$4,"",EDATE(A17,1)))</f>
        <v/>
      </c>
      <c r="B18" s="29">
        <f>IF(A18="","",SUMIFS('Dépenses'!$J$2:$J$201,'Dépenses'!$B$2:$B$201,"&gt;="&amp;A18,'Dépenses'!$B$2:$B$201,"&lt;"&amp;EDATE(A18,1),'Dépenses'!$N$2:$N$201,"Saisie")+SUMIFS('Dépenses'!$J$2:$J$201,'Dépenses'!$B$2:$B$201,"&gt;="&amp;A18,'Dépenses'!$B$2:$B$201,"&lt;"&amp;EDATE(A18,1),'Dépenses'!$N$2:$N$201,"Contrôlée"))</f>
        <v/>
      </c>
      <c r="C18" s="29">
        <f>IF(A18="","",SUM($B$2:B18))</f>
        <v/>
      </c>
    </row>
    <row r="19">
      <c r="A19" s="28">
        <f>IF(A18="","",IF(EDATE(A18,1)&gt;'Paramètres'!$B$4,"",EDATE(A18,1)))</f>
        <v/>
      </c>
      <c r="B19" s="29">
        <f>IF(A19="","",SUMIFS('Dépenses'!$J$2:$J$201,'Dépenses'!$B$2:$B$201,"&gt;="&amp;A19,'Dépenses'!$B$2:$B$201,"&lt;"&amp;EDATE(A19,1),'Dépenses'!$N$2:$N$201,"Saisie")+SUMIFS('Dépenses'!$J$2:$J$201,'Dépenses'!$B$2:$B$201,"&gt;="&amp;A19,'Dépenses'!$B$2:$B$201,"&lt;"&amp;EDATE(A19,1),'Dépenses'!$N$2:$N$201,"Contrôlée"))</f>
        <v/>
      </c>
      <c r="C19" s="29">
        <f>IF(A19="","",SUM($B$2:B19))</f>
        <v/>
      </c>
    </row>
    <row r="20">
      <c r="A20" s="28">
        <f>IF(A19="","",IF(EDATE(A19,1)&gt;'Paramètres'!$B$4,"",EDATE(A19,1)))</f>
        <v/>
      </c>
      <c r="B20" s="29">
        <f>IF(A20="","",SUMIFS('Dépenses'!$J$2:$J$201,'Dépenses'!$B$2:$B$201,"&gt;="&amp;A20,'Dépenses'!$B$2:$B$201,"&lt;"&amp;EDATE(A20,1),'Dépenses'!$N$2:$N$201,"Saisie")+SUMIFS('Dépenses'!$J$2:$J$201,'Dépenses'!$B$2:$B$201,"&gt;="&amp;A20,'Dépenses'!$B$2:$B$201,"&lt;"&amp;EDATE(A20,1),'Dépenses'!$N$2:$N$201,"Contrôlée"))</f>
        <v/>
      </c>
      <c r="C20" s="29">
        <f>IF(A20="","",SUM($B$2:B20))</f>
        <v/>
      </c>
    </row>
    <row r="21">
      <c r="A21" s="28">
        <f>IF(A20="","",IF(EDATE(A20,1)&gt;'Paramètres'!$B$4,"",EDATE(A20,1)))</f>
        <v/>
      </c>
      <c r="B21" s="29">
        <f>IF(A21="","",SUMIFS('Dépenses'!$J$2:$J$201,'Dépenses'!$B$2:$B$201,"&gt;="&amp;A21,'Dépenses'!$B$2:$B$201,"&lt;"&amp;EDATE(A21,1),'Dépenses'!$N$2:$N$201,"Saisie")+SUMIFS('Dépenses'!$J$2:$J$201,'Dépenses'!$B$2:$B$201,"&gt;="&amp;A21,'Dépenses'!$B$2:$B$201,"&lt;"&amp;EDATE(A21,1),'Dépenses'!$N$2:$N$201,"Contrôlée"))</f>
        <v/>
      </c>
      <c r="C21" s="29">
        <f>IF(A21="","",SUM($B$2:B21))</f>
        <v/>
      </c>
    </row>
    <row r="22">
      <c r="A22" s="28">
        <f>IF(A21="","",IF(EDATE(A21,1)&gt;'Paramètres'!$B$4,"",EDATE(A21,1)))</f>
        <v/>
      </c>
      <c r="B22" s="29">
        <f>IF(A22="","",SUMIFS('Dépenses'!$J$2:$J$201,'Dépenses'!$B$2:$B$201,"&gt;="&amp;A22,'Dépenses'!$B$2:$B$201,"&lt;"&amp;EDATE(A22,1),'Dépenses'!$N$2:$N$201,"Saisie")+SUMIFS('Dépenses'!$J$2:$J$201,'Dépenses'!$B$2:$B$201,"&gt;="&amp;A22,'Dépenses'!$B$2:$B$201,"&lt;"&amp;EDATE(A22,1),'Dépenses'!$N$2:$N$201,"Contrôlée"))</f>
        <v/>
      </c>
      <c r="C22" s="29">
        <f>IF(A22="","",SUM($B$2:B22))</f>
        <v/>
      </c>
    </row>
    <row r="23">
      <c r="A23" s="28">
        <f>IF(A22="","",IF(EDATE(A22,1)&gt;'Paramètres'!$B$4,"",EDATE(A22,1)))</f>
        <v/>
      </c>
      <c r="B23" s="29">
        <f>IF(A23="","",SUMIFS('Dépenses'!$J$2:$J$201,'Dépenses'!$B$2:$B$201,"&gt;="&amp;A23,'Dépenses'!$B$2:$B$201,"&lt;"&amp;EDATE(A23,1),'Dépenses'!$N$2:$N$201,"Saisie")+SUMIFS('Dépenses'!$J$2:$J$201,'Dépenses'!$B$2:$B$201,"&gt;="&amp;A23,'Dépenses'!$B$2:$B$201,"&lt;"&amp;EDATE(A23,1),'Dépenses'!$N$2:$N$201,"Contrôlée"))</f>
        <v/>
      </c>
      <c r="C23" s="29">
        <f>IF(A23="","",SUM($B$2:B23))</f>
        <v/>
      </c>
    </row>
    <row r="24">
      <c r="A24" s="28">
        <f>IF(A23="","",IF(EDATE(A23,1)&gt;'Paramètres'!$B$4,"",EDATE(A23,1)))</f>
        <v/>
      </c>
      <c r="B24" s="29">
        <f>IF(A24="","",SUMIFS('Dépenses'!$J$2:$J$201,'Dépenses'!$B$2:$B$201,"&gt;="&amp;A24,'Dépenses'!$B$2:$B$201,"&lt;"&amp;EDATE(A24,1),'Dépenses'!$N$2:$N$201,"Saisie")+SUMIFS('Dépenses'!$J$2:$J$201,'Dépenses'!$B$2:$B$201,"&gt;="&amp;A24,'Dépenses'!$B$2:$B$201,"&lt;"&amp;EDATE(A24,1),'Dépenses'!$N$2:$N$201,"Contrôlée"))</f>
        <v/>
      </c>
      <c r="C24" s="29">
        <f>IF(A24="","",SUM($B$2:B24))</f>
        <v/>
      </c>
    </row>
    <row r="25">
      <c r="A25" s="28">
        <f>IF(A24="","",IF(EDATE(A24,1)&gt;'Paramètres'!$B$4,"",EDATE(A24,1)))</f>
        <v/>
      </c>
      <c r="B25" s="29">
        <f>IF(A25="","",SUMIFS('Dépenses'!$J$2:$J$201,'Dépenses'!$B$2:$B$201,"&gt;="&amp;A25,'Dépenses'!$B$2:$B$201,"&lt;"&amp;EDATE(A25,1),'Dépenses'!$N$2:$N$201,"Saisie")+SUMIFS('Dépenses'!$J$2:$J$201,'Dépenses'!$B$2:$B$201,"&gt;="&amp;A25,'Dépenses'!$B$2:$B$201,"&lt;"&amp;EDATE(A25,1),'Dépenses'!$N$2:$N$201,"Contrôlée"))</f>
        <v/>
      </c>
      <c r="C25" s="29">
        <f>IF(A25="","",SUM($B$2:B25))</f>
        <v/>
      </c>
    </row>
    <row r="26">
      <c r="A26" s="28">
        <f>IF(A25="","",IF(EDATE(A25,1)&gt;'Paramètres'!$B$4,"",EDATE(A25,1)))</f>
        <v/>
      </c>
      <c r="B26" s="29">
        <f>IF(A26="","",SUMIFS('Dépenses'!$J$2:$J$201,'Dépenses'!$B$2:$B$201,"&gt;="&amp;A26,'Dépenses'!$B$2:$B$201,"&lt;"&amp;EDATE(A26,1),'Dépenses'!$N$2:$N$201,"Saisie")+SUMIFS('Dépenses'!$J$2:$J$201,'Dépenses'!$B$2:$B$201,"&gt;="&amp;A26,'Dépenses'!$B$2:$B$201,"&lt;"&amp;EDATE(A26,1),'Dépenses'!$N$2:$N$201,"Contrôlée"))</f>
        <v/>
      </c>
      <c r="C26" s="29">
        <f>IF(A26="","",SUM($B$2:B26))</f>
        <v/>
      </c>
    </row>
    <row r="27">
      <c r="A27" s="28">
        <f>IF(A26="","",IF(EDATE(A26,1)&gt;'Paramètres'!$B$4,"",EDATE(A26,1)))</f>
        <v/>
      </c>
      <c r="B27" s="29">
        <f>IF(A27="","",SUMIFS('Dépenses'!$J$2:$J$201,'Dépenses'!$B$2:$B$201,"&gt;="&amp;A27,'Dépenses'!$B$2:$B$201,"&lt;"&amp;EDATE(A27,1),'Dépenses'!$N$2:$N$201,"Saisie")+SUMIFS('Dépenses'!$J$2:$J$201,'Dépenses'!$B$2:$B$201,"&gt;="&amp;A27,'Dépenses'!$B$2:$B$201,"&lt;"&amp;EDATE(A27,1),'Dépenses'!$N$2:$N$201,"Contrôlée"))</f>
        <v/>
      </c>
      <c r="C27" s="29">
        <f>IF(A27="","",SUM($B$2:B27))</f>
        <v/>
      </c>
    </row>
    <row r="28">
      <c r="A28" s="28">
        <f>IF(A27="","",IF(EDATE(A27,1)&gt;'Paramètres'!$B$4,"",EDATE(A27,1)))</f>
        <v/>
      </c>
      <c r="B28" s="29">
        <f>IF(A28="","",SUMIFS('Dépenses'!$J$2:$J$201,'Dépenses'!$B$2:$B$201,"&gt;="&amp;A28,'Dépenses'!$B$2:$B$201,"&lt;"&amp;EDATE(A28,1),'Dépenses'!$N$2:$N$201,"Saisie")+SUMIFS('Dépenses'!$J$2:$J$201,'Dépenses'!$B$2:$B$201,"&gt;="&amp;A28,'Dépenses'!$B$2:$B$201,"&lt;"&amp;EDATE(A28,1),'Dépenses'!$N$2:$N$201,"Contrôlée"))</f>
        <v/>
      </c>
      <c r="C28" s="29">
        <f>IF(A28="","",SUM($B$2:B28))</f>
        <v/>
      </c>
    </row>
    <row r="29">
      <c r="A29" s="28">
        <f>IF(A28="","",IF(EDATE(A28,1)&gt;'Paramètres'!$B$4,"",EDATE(A28,1)))</f>
        <v/>
      </c>
      <c r="B29" s="29">
        <f>IF(A29="","",SUMIFS('Dépenses'!$J$2:$J$201,'Dépenses'!$B$2:$B$201,"&gt;="&amp;A29,'Dépenses'!$B$2:$B$201,"&lt;"&amp;EDATE(A29,1),'Dépenses'!$N$2:$N$201,"Saisie")+SUMIFS('Dépenses'!$J$2:$J$201,'Dépenses'!$B$2:$B$201,"&gt;="&amp;A29,'Dépenses'!$B$2:$B$201,"&lt;"&amp;EDATE(A29,1),'Dépenses'!$N$2:$N$201,"Contrôlée"))</f>
        <v/>
      </c>
      <c r="C29" s="29">
        <f>IF(A29="","",SUM($B$2:B29))</f>
        <v/>
      </c>
    </row>
    <row r="30">
      <c r="A30" s="28">
        <f>IF(A29="","",IF(EDATE(A29,1)&gt;'Paramètres'!$B$4,"",EDATE(A29,1)))</f>
        <v/>
      </c>
      <c r="B30" s="29">
        <f>IF(A30="","",SUMIFS('Dépenses'!$J$2:$J$201,'Dépenses'!$B$2:$B$201,"&gt;="&amp;A30,'Dépenses'!$B$2:$B$201,"&lt;"&amp;EDATE(A30,1),'Dépenses'!$N$2:$N$201,"Saisie")+SUMIFS('Dépenses'!$J$2:$J$201,'Dépenses'!$B$2:$B$201,"&gt;="&amp;A30,'Dépenses'!$B$2:$B$201,"&lt;"&amp;EDATE(A30,1),'Dépenses'!$N$2:$N$201,"Contrôlée"))</f>
        <v/>
      </c>
      <c r="C30" s="29">
        <f>IF(A30="","",SUM($B$2:B30))</f>
        <v/>
      </c>
    </row>
    <row r="31">
      <c r="A31" s="28">
        <f>IF(A30="","",IF(EDATE(A30,1)&gt;'Paramètres'!$B$4,"",EDATE(A30,1)))</f>
        <v/>
      </c>
      <c r="B31" s="29">
        <f>IF(A31="","",SUMIFS('Dépenses'!$J$2:$J$201,'Dépenses'!$B$2:$B$201,"&gt;="&amp;A31,'Dépenses'!$B$2:$B$201,"&lt;"&amp;EDATE(A31,1),'Dépenses'!$N$2:$N$201,"Saisie")+SUMIFS('Dépenses'!$J$2:$J$201,'Dépenses'!$B$2:$B$201,"&gt;="&amp;A31,'Dépenses'!$B$2:$B$201,"&lt;"&amp;EDATE(A31,1),'Dépenses'!$N$2:$N$201,"Contrôlée"))</f>
        <v/>
      </c>
      <c r="C31" s="29">
        <f>IF(A31="","",SUM($B$2:B31))</f>
        <v/>
      </c>
    </row>
    <row r="32">
      <c r="A32" s="28">
        <f>IF(A31="","",IF(EDATE(A31,1)&gt;'Paramètres'!$B$4,"",EDATE(A31,1)))</f>
        <v/>
      </c>
      <c r="B32" s="29">
        <f>IF(A32="","",SUMIFS('Dépenses'!$J$2:$J$201,'Dépenses'!$B$2:$B$201,"&gt;="&amp;A32,'Dépenses'!$B$2:$B$201,"&lt;"&amp;EDATE(A32,1),'Dépenses'!$N$2:$N$201,"Saisie")+SUMIFS('Dépenses'!$J$2:$J$201,'Dépenses'!$B$2:$B$201,"&gt;="&amp;A32,'Dépenses'!$B$2:$B$201,"&lt;"&amp;EDATE(A32,1),'Dépenses'!$N$2:$N$201,"Contrôlée"))</f>
        <v/>
      </c>
      <c r="C32" s="29">
        <f>IF(A32="","",SUM($B$2:B32))</f>
        <v/>
      </c>
    </row>
    <row r="33">
      <c r="A33" s="28">
        <f>IF(A32="","",IF(EDATE(A32,1)&gt;'Paramètres'!$B$4,"",EDATE(A32,1)))</f>
        <v/>
      </c>
      <c r="B33" s="29">
        <f>IF(A33="","",SUMIFS('Dépenses'!$J$2:$J$201,'Dépenses'!$B$2:$B$201,"&gt;="&amp;A33,'Dépenses'!$B$2:$B$201,"&lt;"&amp;EDATE(A33,1),'Dépenses'!$N$2:$N$201,"Saisie")+SUMIFS('Dépenses'!$J$2:$J$201,'Dépenses'!$B$2:$B$201,"&gt;="&amp;A33,'Dépenses'!$B$2:$B$201,"&lt;"&amp;EDATE(A33,1),'Dépenses'!$N$2:$N$201,"Contrôlée"))</f>
        <v/>
      </c>
      <c r="C33" s="29">
        <f>IF(A33="","",SUM($B$2:B33))</f>
        <v/>
      </c>
    </row>
    <row r="34">
      <c r="A34" s="28">
        <f>IF(A33="","",IF(EDATE(A33,1)&gt;'Paramètres'!$B$4,"",EDATE(A33,1)))</f>
        <v/>
      </c>
      <c r="B34" s="29">
        <f>IF(A34="","",SUMIFS('Dépenses'!$J$2:$J$201,'Dépenses'!$B$2:$B$201,"&gt;="&amp;A34,'Dépenses'!$B$2:$B$201,"&lt;"&amp;EDATE(A34,1),'Dépenses'!$N$2:$N$201,"Saisie")+SUMIFS('Dépenses'!$J$2:$J$201,'Dépenses'!$B$2:$B$201,"&gt;="&amp;A34,'Dépenses'!$B$2:$B$201,"&lt;"&amp;EDATE(A34,1),'Dépenses'!$N$2:$N$201,"Contrôlée"))</f>
        <v/>
      </c>
      <c r="C34" s="29">
        <f>IF(A34="","",SUM($B$2:B34))</f>
        <v/>
      </c>
    </row>
    <row r="35">
      <c r="A35" s="28">
        <f>IF(A34="","",IF(EDATE(A34,1)&gt;'Paramètres'!$B$4,"",EDATE(A34,1)))</f>
        <v/>
      </c>
      <c r="B35" s="29">
        <f>IF(A35="","",SUMIFS('Dépenses'!$J$2:$J$201,'Dépenses'!$B$2:$B$201,"&gt;="&amp;A35,'Dépenses'!$B$2:$B$201,"&lt;"&amp;EDATE(A35,1),'Dépenses'!$N$2:$N$201,"Saisie")+SUMIFS('Dépenses'!$J$2:$J$201,'Dépenses'!$B$2:$B$201,"&gt;="&amp;A35,'Dépenses'!$B$2:$B$201,"&lt;"&amp;EDATE(A35,1),'Dépenses'!$N$2:$N$201,"Contrôlée"))</f>
        <v/>
      </c>
      <c r="C35" s="29">
        <f>IF(A35="","",SUM($B$2:B35))</f>
        <v/>
      </c>
    </row>
    <row r="36">
      <c r="A36" s="28">
        <f>IF(A35="","",IF(EDATE(A35,1)&gt;'Paramètres'!$B$4,"",EDATE(A35,1)))</f>
        <v/>
      </c>
      <c r="B36" s="29">
        <f>IF(A36="","",SUMIFS('Dépenses'!$J$2:$J$201,'Dépenses'!$B$2:$B$201,"&gt;="&amp;A36,'Dépenses'!$B$2:$B$201,"&lt;"&amp;EDATE(A36,1),'Dépenses'!$N$2:$N$201,"Saisie")+SUMIFS('Dépenses'!$J$2:$J$201,'Dépenses'!$B$2:$B$201,"&gt;="&amp;A36,'Dépenses'!$B$2:$B$201,"&lt;"&amp;EDATE(A36,1),'Dépenses'!$N$2:$N$201,"Contrôlée"))</f>
        <v/>
      </c>
      <c r="C36" s="29">
        <f>IF(A36="","",SUM($B$2:B36))</f>
        <v/>
      </c>
    </row>
    <row r="37">
      <c r="A37" s="28">
        <f>IF(A36="","",IF(EDATE(A36,1)&gt;'Paramètres'!$B$4,"",EDATE(A36,1)))</f>
        <v/>
      </c>
      <c r="B37" s="29">
        <f>IF(A37="","",SUMIFS('Dépenses'!$J$2:$J$201,'Dépenses'!$B$2:$B$201,"&gt;="&amp;A37,'Dépenses'!$B$2:$B$201,"&lt;"&amp;EDATE(A37,1),'Dépenses'!$N$2:$N$201,"Saisie")+SUMIFS('Dépenses'!$J$2:$J$201,'Dépenses'!$B$2:$B$201,"&gt;="&amp;A37,'Dépenses'!$B$2:$B$201,"&lt;"&amp;EDATE(A37,1),'Dépenses'!$N$2:$N$201,"Contrôlée"))</f>
        <v/>
      </c>
      <c r="C37" s="29">
        <f>IF(A37="","",SUM($B$2:B37))</f>
        <v/>
      </c>
    </row>
  </sheetData>
  <autoFilter ref="A1:C37"/>
  <conditionalFormatting sqref="G4">
    <cfRule type="expression" priority="1" dxfId="0">
      <formula>G4&lt;0</formula>
    </cfRule>
    <cfRule type="expression" priority="2" dxfId="1">
      <formula>G4&gt;=0</formula>
    </cfRule>
  </conditionalFormatting>
  <conditionalFormatting sqref="G5">
    <cfRule type="expression" priority="3" dxfId="2">
      <formula>G5&gt;='Paramètres'!$B$6</formula>
    </cfRule>
  </conditionalFormatting>
  <conditionalFormatting sqref="G6:G7">
    <cfRule type="expression" priority="4" dxfId="2">
      <formula>G6&gt;0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A84F2A"/>
    <outlinePr summaryBelow="1" summaryRight="1"/>
    <pageSetUpPr fitToPage="1"/>
  </sheetPr>
  <dimension ref="A1:I20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2" customWidth="1" min="2" max="2"/>
    <col width="3" customWidth="1" min="3" max="3"/>
    <col width="14" customWidth="1" min="4" max="4"/>
    <col width="22" customWidth="1" min="5" max="5"/>
    <col width="22" customWidth="1" min="6" max="6"/>
    <col width="15" customWidth="1" min="7" max="7"/>
    <col width="15" customWidth="1" min="8" max="8"/>
    <col width="14" customWidth="1" min="9" max="9"/>
  </cols>
  <sheetData>
    <row r="1" ht="28" customHeight="1">
      <c r="A1" s="10" t="inlineStr">
        <is>
          <t>Paramètres du chantier</t>
        </is>
      </c>
      <c r="B1" s="32" t="n"/>
      <c r="D1" s="2" t="inlineStr">
        <is>
          <t>Lots</t>
        </is>
      </c>
      <c r="E1" s="2" t="inlineStr">
        <is>
          <t>Postes</t>
        </is>
      </c>
      <c r="F1" s="2" t="inlineStr">
        <is>
          <t>Modes de règlement</t>
        </is>
      </c>
      <c r="G1" s="2" t="inlineStr">
        <is>
          <t>Statuts</t>
        </is>
      </c>
      <c r="H1" s="2" t="inlineStr">
        <is>
          <t>Justificatif</t>
        </is>
      </c>
      <c r="I1" s="2" t="inlineStr">
        <is>
          <t>Taux de TVA</t>
        </is>
      </c>
    </row>
    <row r="2">
      <c r="A2" s="5" t="inlineStr">
        <is>
          <t>Nom du chantier</t>
        </is>
      </c>
      <c r="B2" s="12" t="inlineStr">
        <is>
          <t>Chantier Démonstration FICTIF</t>
        </is>
      </c>
      <c r="D2" s="13" t="inlineStr">
        <is>
          <t>Lot 01</t>
        </is>
      </c>
      <c r="E2" s="13" t="inlineStr">
        <is>
          <t>Base vie</t>
        </is>
      </c>
      <c r="F2" s="13" t="inlineStr">
        <is>
          <t>Carte</t>
        </is>
      </c>
      <c r="G2" s="13" t="inlineStr">
        <is>
          <t>Saisie</t>
        </is>
      </c>
      <c r="H2" s="13" t="inlineStr">
        <is>
          <t>Oui</t>
        </is>
      </c>
      <c r="I2" s="14" t="n">
        <v>0</v>
      </c>
    </row>
    <row r="3">
      <c r="A3" s="5" t="inlineStr">
        <is>
          <t>Date de début</t>
        </is>
      </c>
      <c r="B3" s="33" t="n">
        <v>46023</v>
      </c>
      <c r="D3" s="13" t="inlineStr">
        <is>
          <t>Lot 02</t>
        </is>
      </c>
      <c r="E3" s="13" t="inlineStr">
        <is>
          <t>Évacuation</t>
        </is>
      </c>
      <c r="F3" s="13" t="inlineStr">
        <is>
          <t>Virement</t>
        </is>
      </c>
      <c r="G3" s="13" t="inlineStr">
        <is>
          <t>Contrôlée</t>
        </is>
      </c>
      <c r="H3" s="13" t="inlineStr">
        <is>
          <t>Non</t>
        </is>
      </c>
      <c r="I3" s="14" t="n">
        <v>0.055</v>
      </c>
    </row>
    <row r="4">
      <c r="A4" s="5" t="inlineStr">
        <is>
          <t>Date de fin</t>
        </is>
      </c>
      <c r="B4" s="33" t="n">
        <v>46387</v>
      </c>
      <c r="D4" s="13" t="inlineStr">
        <is>
          <t>Lot 03</t>
        </is>
      </c>
      <c r="E4" s="13" t="inlineStr">
        <is>
          <t>Béton</t>
        </is>
      </c>
      <c r="F4" s="13" t="inlineStr">
        <is>
          <t>Prélèvement</t>
        </is>
      </c>
      <c r="G4" s="13" t="inlineStr">
        <is>
          <t>Annulée</t>
        </is>
      </c>
      <c r="H4" s="13" t="n"/>
      <c r="I4" s="14" t="n">
        <v>0.1</v>
      </c>
    </row>
    <row r="5">
      <c r="A5" s="5" t="inlineStr">
        <is>
          <t>Date de contrôle</t>
        </is>
      </c>
      <c r="B5" s="33" t="n">
        <v>46272</v>
      </c>
      <c r="D5" s="13" t="inlineStr">
        <is>
          <t>Lot 04</t>
        </is>
      </c>
      <c r="E5" s="13" t="inlineStr">
        <is>
          <t>Acier</t>
        </is>
      </c>
      <c r="F5" s="13" t="inlineStr">
        <is>
          <t>Espèces</t>
        </is>
      </c>
      <c r="G5" s="13" t="n"/>
      <c r="H5" s="13" t="n"/>
      <c r="I5" s="14" t="n">
        <v>0.2</v>
      </c>
    </row>
    <row r="6">
      <c r="A6" s="5" t="inlineStr">
        <is>
          <t>Seuil de vigilance</t>
        </is>
      </c>
      <c r="B6" s="16" t="n">
        <v>0.8</v>
      </c>
      <c r="D6" s="13" t="inlineStr">
        <is>
          <t>Lot 05</t>
        </is>
      </c>
      <c r="E6" s="13" t="inlineStr">
        <is>
          <t>Isolation</t>
        </is>
      </c>
      <c r="F6" s="13" t="inlineStr">
        <is>
          <t>Autre</t>
        </is>
      </c>
      <c r="G6" s="13" t="n"/>
      <c r="H6" s="13" t="n"/>
      <c r="I6" s="13" t="n"/>
    </row>
    <row r="7">
      <c r="D7" s="13" t="inlineStr">
        <is>
          <t>Lot 06</t>
        </is>
      </c>
      <c r="E7" s="13" t="inlineStr">
        <is>
          <t>Réseaux EF/EC</t>
        </is>
      </c>
      <c r="F7" s="13" t="n"/>
      <c r="G7" s="13" t="n"/>
      <c r="H7" s="13" t="n"/>
      <c r="I7" s="13" t="n"/>
    </row>
    <row r="8" ht="34" customHeight="1">
      <c r="A8" s="5" t="inlineStr">
        <is>
          <t>Périmètre</t>
        </is>
      </c>
      <c r="B8" s="17" t="inlineStr">
        <is>
          <t>Saisir uniquement les dépenses effectivement réalisées sur le chantier fictif.</t>
        </is>
      </c>
      <c r="D8" s="13" t="inlineStr">
        <is>
          <t>Lot 07</t>
        </is>
      </c>
      <c r="E8" s="13" t="inlineStr">
        <is>
          <t>Câblage</t>
        </is>
      </c>
      <c r="F8" s="13" t="n"/>
      <c r="G8" s="13" t="n"/>
      <c r="H8" s="13" t="n"/>
      <c r="I8" s="13" t="n"/>
    </row>
    <row r="9" ht="34" customHeight="1">
      <c r="A9" s="5" t="inlineStr">
        <is>
          <t>Montants</t>
        </is>
      </c>
      <c r="B9" s="17" t="inlineStr">
        <is>
          <t>Le pilotage est effectué hors taxes ; la TVA et le TTC restent informatifs.</t>
        </is>
      </c>
      <c r="D9" s="13" t="inlineStr">
        <is>
          <t>Lot 08</t>
        </is>
      </c>
      <c r="E9" s="13" t="inlineStr">
        <is>
          <t>Portes</t>
        </is>
      </c>
      <c r="F9" s="13" t="n"/>
      <c r="G9" s="13" t="n"/>
      <c r="H9" s="13" t="n"/>
      <c r="I9" s="13" t="n"/>
    </row>
    <row r="10" ht="34" customHeight="1">
      <c r="A10" s="5" t="inlineStr">
        <is>
          <t>Exclusion</t>
        </is>
      </c>
      <c r="B10" s="17" t="inlineStr">
        <is>
          <t>Ne pas enregistrer les commandes, devis acceptés ou autres sommes seulement promises.</t>
        </is>
      </c>
      <c r="D10" s="13" t="inlineStr">
        <is>
          <t>Lot 09</t>
        </is>
      </c>
      <c r="E10" s="13" t="inlineStr">
        <is>
          <t>Peinture murs</t>
        </is>
      </c>
      <c r="F10" s="13" t="n"/>
      <c r="G10" s="13" t="n"/>
      <c r="H10" s="13" t="n"/>
      <c r="I10" s="13" t="n"/>
    </row>
    <row r="11" ht="34" customHeight="1">
      <c r="A11" s="5" t="inlineStr">
        <is>
          <t>Avertissement</t>
        </is>
      </c>
      <c r="B11" s="17" t="inlineStr">
        <is>
          <t>Ce classeur autonome n’est ni un document officiel, ni une certification, ni un conseil juridique ou fiscal.</t>
        </is>
      </c>
      <c r="D11" s="13" t="n"/>
      <c r="E11" s="13" t="inlineStr">
        <is>
          <t>Benne</t>
        </is>
      </c>
      <c r="F11" s="13" t="n"/>
      <c r="G11" s="13" t="n"/>
      <c r="H11" s="13" t="n"/>
      <c r="I11" s="13" t="n"/>
    </row>
    <row r="12">
      <c r="D12" s="13" t="n"/>
      <c r="E12" s="13" t="inlineStr">
        <is>
          <t>Location matériel</t>
        </is>
      </c>
      <c r="F12" s="13" t="n"/>
      <c r="G12" s="13" t="n"/>
      <c r="H12" s="13" t="n"/>
      <c r="I12" s="13" t="n"/>
    </row>
    <row r="13">
      <c r="D13" s="13" t="n"/>
      <c r="E13" s="13" t="inlineStr">
        <is>
          <t>Signalisation</t>
        </is>
      </c>
      <c r="F13" s="13" t="n"/>
      <c r="G13" s="13" t="n"/>
      <c r="H13" s="13" t="n"/>
      <c r="I13" s="13" t="n"/>
    </row>
    <row r="14">
      <c r="D14" s="13" t="n"/>
      <c r="E14" s="13" t="inlineStr">
        <is>
          <t>Nettoyage</t>
        </is>
      </c>
      <c r="F14" s="13" t="n"/>
      <c r="G14" s="13" t="n"/>
      <c r="H14" s="13" t="n"/>
      <c r="I14" s="13" t="n"/>
    </row>
    <row r="15">
      <c r="D15" s="13" t="n"/>
      <c r="E15" s="13" t="inlineStr">
        <is>
          <t>Petites fournitures</t>
        </is>
      </c>
      <c r="F15" s="13" t="n"/>
      <c r="G15" s="13" t="n"/>
      <c r="H15" s="13" t="n"/>
      <c r="I15" s="13" t="n"/>
    </row>
    <row r="16">
      <c r="D16" s="13" t="n"/>
      <c r="E16" s="13" t="n"/>
      <c r="F16" s="13" t="n"/>
      <c r="G16" s="13" t="n"/>
      <c r="H16" s="13" t="n"/>
      <c r="I16" s="13" t="n"/>
    </row>
    <row r="17">
      <c r="D17" s="13" t="n"/>
      <c r="E17" s="13" t="n"/>
      <c r="F17" s="13" t="n"/>
      <c r="G17" s="13" t="n"/>
      <c r="H17" s="13" t="n"/>
      <c r="I17" s="13" t="n"/>
    </row>
    <row r="18">
      <c r="D18" s="13" t="n"/>
      <c r="E18" s="13" t="n"/>
      <c r="F18" s="13" t="n"/>
      <c r="G18" s="13" t="n"/>
      <c r="H18" s="13" t="n"/>
      <c r="I18" s="13" t="n"/>
    </row>
    <row r="19">
      <c r="D19" s="13" t="n"/>
      <c r="E19" s="13" t="n"/>
      <c r="F19" s="13" t="n"/>
      <c r="G19" s="13" t="n"/>
      <c r="H19" s="13" t="n"/>
      <c r="I19" s="13" t="n"/>
    </row>
    <row r="20">
      <c r="D20" s="13" t="n"/>
      <c r="E20" s="13" t="n"/>
      <c r="F20" s="13" t="n"/>
      <c r="G20" s="13" t="n"/>
      <c r="H20" s="13" t="n"/>
      <c r="I20" s="13" t="n"/>
    </row>
  </sheetData>
  <autoFilter ref="D1:I20"/>
  <mergeCells count="1">
    <mergeCell ref="A1:B1"/>
  </mergeCells>
  <dataValidations count="5">
    <dataValidation sqref="B2" showErrorMessage="1" showInputMessage="1" allowBlank="0" errorTitle="Saisie requise" error="Le nom du chantier est obligatoire." promptTitle="Nom du chantier" prompt="Saisissez une identité de chantier fictive." type="custom">
      <formula1>=LEN(TRIM(B2))&gt;0</formula1>
    </dataValidation>
    <dataValidation sqref="B3" showErrorMessage="1" showInputMessage="1" allowBlank="0" errorTitle="Date incorrecte" error="La date de début doit être une date antérieure ou égale à la date de fin." type="custom">
      <formula1>=AND(ISNUMBER(B3),B3&lt;=B4)</formula1>
    </dataValidation>
    <dataValidation sqref="B4" showErrorMessage="1" showInputMessage="1" allowBlank="0" errorTitle="Date incorrecte" error="La date de fin doit être une date postérieure ou égale à la date de début." type="custom">
      <formula1>=AND(ISNUMBER(B4),B4&gt;=B3)</formula1>
    </dataValidation>
    <dataValidation sqref="B5" showErrorMessage="1" showInputMessage="1" allowBlank="0" errorTitle="Date incorrecte" error="La date de contrôle doit être comprise dans la période du chantier." type="custom">
      <formula1>=AND(ISNUMBER(B5),B5&gt;=B3,B5&lt;=B4)</formula1>
    </dataValidation>
    <dataValidation sqref="B6" showErrorMessage="1" showInputMessage="1" allowBlank="0" errorTitle="Taux incorrect" error="Saisissez un taux compris entre 0 % et 100 %." type="decimal" operator="between">
      <formula1>0</formula1>
      <formula2>1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4472C4"/>
    <outlinePr summaryBelow="1" summaryRight="1"/>
    <pageSetUpPr fitToPage="1"/>
  </sheetPr>
  <dimension ref="A1:Z201"/>
  <sheetViews>
    <sheetView showGridLines="0" zoomScale="8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13" customWidth="1" min="3" max="3"/>
    <col width="24" customWidth="1" min="4" max="4"/>
    <col width="23" customWidth="1" min="5" max="5"/>
    <col width="12" customWidth="1" min="6" max="6"/>
    <col width="21" customWidth="1" min="7" max="7"/>
    <col width="31" customWidth="1" min="8" max="8"/>
    <col width="21" customWidth="1" min="9" max="9"/>
    <col width="15" customWidth="1" min="10" max="10"/>
    <col width="14" customWidth="1" min="11" max="11"/>
    <col width="15" customWidth="1" min="12" max="12"/>
    <col width="15" customWidth="1" min="13" max="13"/>
    <col width="14" customWidth="1" min="14" max="14"/>
    <col width="14" customWidth="1" min="15" max="15"/>
    <col width="34" customWidth="1" min="16" max="16"/>
    <col width="31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  <col hidden="1" width="13" customWidth="1" min="24" max="24"/>
    <col hidden="1" width="13" customWidth="1" min="25" max="25"/>
    <col hidden="1" width="13" customWidth="1" min="26" max="26"/>
  </cols>
  <sheetData>
    <row r="1" ht="38" customHeight="1">
      <c r="A1" s="1" t="inlineStr">
        <is>
          <t>ID dépense</t>
        </is>
      </c>
      <c r="B1" s="1" t="inlineStr">
        <is>
          <t>Date de dépense</t>
        </is>
      </c>
      <c r="C1" s="1" t="inlineStr">
        <is>
          <t>Mois</t>
        </is>
      </c>
      <c r="D1" s="1" t="inlineStr">
        <is>
          <t>Fournisseur</t>
        </is>
      </c>
      <c r="E1" s="1" t="inlineStr">
        <is>
          <t>Référence justificatif</t>
        </is>
      </c>
      <c r="F1" s="1" t="inlineStr">
        <is>
          <t>Lot</t>
        </is>
      </c>
      <c r="G1" s="1" t="inlineStr">
        <is>
          <t>Poste</t>
        </is>
      </c>
      <c r="H1" s="1" t="inlineStr">
        <is>
          <t>Libellé</t>
        </is>
      </c>
      <c r="I1" s="1" t="inlineStr">
        <is>
          <t>Mode de règlement</t>
        </is>
      </c>
      <c r="J1" s="1" t="inlineStr">
        <is>
          <t>Montant HT</t>
        </is>
      </c>
      <c r="K1" s="1" t="inlineStr">
        <is>
          <t>Taux de TVA</t>
        </is>
      </c>
      <c r="L1" s="1" t="inlineStr">
        <is>
          <t>Montant TVA</t>
        </is>
      </c>
      <c r="M1" s="1" t="inlineStr">
        <is>
          <t>Montant TTC</t>
        </is>
      </c>
      <c r="N1" s="1" t="inlineStr">
        <is>
          <t>Statut</t>
        </is>
      </c>
      <c r="O1" s="1" t="inlineStr">
        <is>
          <t>Justificatif</t>
        </is>
      </c>
      <c r="P1" s="1" t="inlineStr">
        <is>
          <t>Commentaire</t>
        </is>
      </c>
      <c r="Q1" s="1" t="inlineStr">
        <is>
          <t>Alerte</t>
        </is>
      </c>
      <c r="R1" t="inlineStr">
        <is>
          <t>Lots</t>
        </is>
      </c>
      <c r="S1" t="inlineStr">
        <is>
          <t>Postes</t>
        </is>
      </c>
      <c r="T1" t="inlineStr">
        <is>
          <t>Modes</t>
        </is>
      </c>
      <c r="U1" t="inlineStr">
        <is>
          <t>TVA</t>
        </is>
      </c>
      <c r="V1" t="inlineStr">
        <is>
          <t>Statuts</t>
        </is>
      </c>
      <c r="W1" t="inlineStr">
        <is>
          <t>Justificatifs</t>
        </is>
      </c>
      <c r="X1" t="inlineStr">
        <is>
          <t>Début</t>
        </is>
      </c>
      <c r="Y1" t="inlineStr">
        <is>
          <t>Fin de saisie</t>
        </is>
      </c>
      <c r="Z1" t="inlineStr">
        <is>
          <t>Seuil</t>
        </is>
      </c>
    </row>
    <row r="2">
      <c r="A2" s="18" t="inlineStr">
        <is>
          <t>DEP-FICT-001</t>
        </is>
      </c>
      <c r="B2" s="34" t="n">
        <v>46030</v>
      </c>
      <c r="C2" s="28">
        <f>IF(B2="","",DATE(YEAR(B2),MONTH(B2),1))</f>
        <v/>
      </c>
      <c r="D2" s="13" t="inlineStr">
        <is>
          <t>FICTIF Alpha</t>
        </is>
      </c>
      <c r="E2" s="13" t="inlineStr">
        <is>
          <t>FAC-FICT-001</t>
        </is>
      </c>
      <c r="F2" s="18" t="inlineStr">
        <is>
          <t>Lot 01</t>
        </is>
      </c>
      <c r="G2" s="13" t="inlineStr">
        <is>
          <t>Base vie</t>
        </is>
      </c>
      <c r="H2" s="13" t="inlineStr">
        <is>
          <t>Installation de base vie fictive</t>
        </is>
      </c>
      <c r="I2" s="18" t="inlineStr">
        <is>
          <t>Virement</t>
        </is>
      </c>
      <c r="J2" s="35" t="n">
        <v>1450</v>
      </c>
      <c r="K2" s="21" t="n">
        <v>0.2</v>
      </c>
      <c r="L2" s="29">
        <f>IF(OR(J2="",K2=""),"",ROUND(J2*K2,2))</f>
        <v/>
      </c>
      <c r="M2" s="29">
        <f>IF(J2="","",ROUND(J2+IF(L2="",0,L2),2))</f>
        <v/>
      </c>
      <c r="N2" s="18" t="inlineStr">
        <is>
          <t>Contrôlée</t>
        </is>
      </c>
      <c r="O2" s="18" t="inlineStr">
        <is>
          <t>Oui</t>
        </is>
      </c>
      <c r="P2" s="22" t="inlineStr">
        <is>
          <t>Dépense d’exemple fictive</t>
        </is>
      </c>
      <c r="Q2" s="23">
        <f>IF(COUNTA(A2:B2,D2:K2,N2:P2)=0,"",IF(A2="","ID manquant",IF(B2="","Date manquante",IF(B2&gt;'Paramètres'!$B$5,"Date postérieure au contrôle",IF(COUNTIFS(Budget!$A$2:$A$101,F2,Budget!$B$2:$B$101,G2)=0,"Lot/poste hors budget",IF(J2&lt;=0,"Montant invalide",IF(AND(O2="Non",N2&lt;&gt;"Annulée"),"Justificatif manquant",IF(N2="Saisie","À contrôler",""))))))))</f>
        <v/>
      </c>
      <c r="R2">
        <f>'Paramètres'!$D$2</f>
        <v/>
      </c>
      <c r="S2">
        <f>'Paramètres'!$E$2</f>
        <v/>
      </c>
      <c r="T2">
        <f>'Paramètres'!$F$2</f>
        <v/>
      </c>
      <c r="U2" s="24">
        <f>'Paramètres'!$I$2</f>
        <v/>
      </c>
      <c r="V2">
        <f>'Paramètres'!$G$2</f>
        <v/>
      </c>
      <c r="W2">
        <f>'Paramètres'!$H$2</f>
        <v/>
      </c>
      <c r="X2" s="36">
        <f>'Paramètres'!$B$3</f>
        <v/>
      </c>
      <c r="Y2" s="36">
        <f>MIN('Paramètres'!$B$4,'Paramètres'!$B$5)</f>
        <v/>
      </c>
      <c r="Z2" s="24">
        <f>'Paramètres'!$B$6</f>
        <v/>
      </c>
    </row>
    <row r="3">
      <c r="A3" s="18" t="inlineStr">
        <is>
          <t>DEP-FICT-002</t>
        </is>
      </c>
      <c r="B3" s="34" t="n">
        <v>46037</v>
      </c>
      <c r="C3" s="28">
        <f>IF(B3="","",DATE(YEAR(B3),MONTH(B3),1))</f>
        <v/>
      </c>
      <c r="D3" s="13" t="inlineStr">
        <is>
          <t>FICTIF Béton Plus</t>
        </is>
      </c>
      <c r="E3" s="13" t="inlineStr">
        <is>
          <t>FAC-FICT-002</t>
        </is>
      </c>
      <c r="F3" s="18" t="inlineStr">
        <is>
          <t>Lot 03</t>
        </is>
      </c>
      <c r="G3" s="13" t="inlineStr">
        <is>
          <t>Béton</t>
        </is>
      </c>
      <c r="H3" s="13" t="inlineStr">
        <is>
          <t>Béton de démonstration fictif</t>
        </is>
      </c>
      <c r="I3" s="18" t="inlineStr">
        <is>
          <t>Virement</t>
        </is>
      </c>
      <c r="J3" s="35" t="n">
        <v>3820</v>
      </c>
      <c r="K3" s="21" t="n">
        <v>0.2</v>
      </c>
      <c r="L3" s="29">
        <f>IF(OR(J3="",K3=""),"",ROUND(J3*K3,2))</f>
        <v/>
      </c>
      <c r="M3" s="29">
        <f>IF(J3="","",ROUND(J3+IF(L3="",0,L3),2))</f>
        <v/>
      </c>
      <c r="N3" s="18" t="inlineStr">
        <is>
          <t>Contrôlée</t>
        </is>
      </c>
      <c r="O3" s="18" t="inlineStr">
        <is>
          <t>Oui</t>
        </is>
      </c>
      <c r="P3" s="22" t="inlineStr">
        <is>
          <t>Dépense d’exemple fictive</t>
        </is>
      </c>
      <c r="Q3" s="23">
        <f>IF(COUNTA(A3:B3,D3:K3,N3:P3)=0,"",IF(A3="","ID manquant",IF(B3="","Date manquante",IF(B3&gt;'Paramètres'!$B$5,"Date postérieure au contrôle",IF(COUNTIFS(Budget!$A$2:$A$101,F3,Budget!$B$2:$B$101,G3)=0,"Lot/poste hors budget",IF(J3&lt;=0,"Montant invalide",IF(AND(O3="Non",N3&lt;&gt;"Annulée"),"Justificatif manquant",IF(N3="Saisie","À contrôler",""))))))))</f>
        <v/>
      </c>
      <c r="R3">
        <f>'Paramètres'!$D$3</f>
        <v/>
      </c>
      <c r="S3">
        <f>'Paramètres'!$E$3</f>
        <v/>
      </c>
      <c r="T3">
        <f>'Paramètres'!$F$3</f>
        <v/>
      </c>
      <c r="U3" s="24">
        <f>'Paramètres'!$I$3</f>
        <v/>
      </c>
      <c r="V3">
        <f>'Paramètres'!$G$3</f>
        <v/>
      </c>
      <c r="W3">
        <f>'Paramètres'!$H$3</f>
        <v/>
      </c>
    </row>
    <row r="4">
      <c r="A4" s="18" t="inlineStr">
        <is>
          <t>DEP-FICT-003</t>
        </is>
      </c>
      <c r="B4" s="34" t="n">
        <v>46055</v>
      </c>
      <c r="C4" s="28">
        <f>IF(B4="","",DATE(YEAR(B4),MONTH(B4),1))</f>
        <v/>
      </c>
      <c r="D4" s="13" t="inlineStr">
        <is>
          <t>FICTIF Terrassement</t>
        </is>
      </c>
      <c r="E4" s="13" t="inlineStr">
        <is>
          <t>FAC-FICT-003</t>
        </is>
      </c>
      <c r="F4" s="18" t="inlineStr">
        <is>
          <t>Lot 02</t>
        </is>
      </c>
      <c r="G4" s="13" t="inlineStr">
        <is>
          <t>Évacuation</t>
        </is>
      </c>
      <c r="H4" s="13" t="inlineStr">
        <is>
          <t>Évacuation fictive de matériaux</t>
        </is>
      </c>
      <c r="I4" s="18" t="inlineStr">
        <is>
          <t>Carte</t>
        </is>
      </c>
      <c r="J4" s="35" t="n">
        <v>2280</v>
      </c>
      <c r="K4" s="21" t="n">
        <v>0.2</v>
      </c>
      <c r="L4" s="29">
        <f>IF(OR(J4="",K4=""),"",ROUND(J4*K4,2))</f>
        <v/>
      </c>
      <c r="M4" s="29">
        <f>IF(J4="","",ROUND(J4+IF(L4="",0,L4),2))</f>
        <v/>
      </c>
      <c r="N4" s="18" t="inlineStr">
        <is>
          <t>Contrôlée</t>
        </is>
      </c>
      <c r="O4" s="18" t="inlineStr">
        <is>
          <t>Oui</t>
        </is>
      </c>
      <c r="P4" s="22" t="inlineStr">
        <is>
          <t>Dépense d’exemple fictive</t>
        </is>
      </c>
      <c r="Q4" s="23">
        <f>IF(COUNTA(A4:B4,D4:K4,N4:P4)=0,"",IF(A4="","ID manquant",IF(B4="","Date manquante",IF(B4&gt;'Paramètres'!$B$5,"Date postérieure au contrôle",IF(COUNTIFS(Budget!$A$2:$A$101,F4,Budget!$B$2:$B$101,G4)=0,"Lot/poste hors budget",IF(J4&lt;=0,"Montant invalide",IF(AND(O4="Non",N4&lt;&gt;"Annulée"),"Justificatif manquant",IF(N4="Saisie","À contrôler",""))))))))</f>
        <v/>
      </c>
      <c r="R4">
        <f>'Paramètres'!$D$4</f>
        <v/>
      </c>
      <c r="S4">
        <f>'Paramètres'!$E$4</f>
        <v/>
      </c>
      <c r="T4">
        <f>'Paramètres'!$F$4</f>
        <v/>
      </c>
      <c r="U4" s="24">
        <f>'Paramètres'!$I$4</f>
        <v/>
      </c>
      <c r="V4">
        <f>'Paramètres'!$G$4</f>
        <v/>
      </c>
    </row>
    <row r="5">
      <c r="A5" s="18" t="inlineStr">
        <is>
          <t>DEP-FICT-004</t>
        </is>
      </c>
      <c r="B5" s="34" t="n">
        <v>46071</v>
      </c>
      <c r="C5" s="28">
        <f>IF(B5="","",DATE(YEAR(B5),MONTH(B5),1))</f>
        <v/>
      </c>
      <c r="D5" s="13" t="inlineStr">
        <is>
          <t>FICTIF Façades</t>
        </is>
      </c>
      <c r="E5" s="13" t="inlineStr">
        <is>
          <t>FAC-FICT-004</t>
        </is>
      </c>
      <c r="F5" s="18" t="inlineStr">
        <is>
          <t>Lot 04</t>
        </is>
      </c>
      <c r="G5" s="13" t="inlineStr">
        <is>
          <t>Isolation</t>
        </is>
      </c>
      <c r="H5" s="13" t="inlineStr">
        <is>
          <t>Isolation de zone fictive</t>
        </is>
      </c>
      <c r="I5" s="18" t="inlineStr">
        <is>
          <t>Virement</t>
        </is>
      </c>
      <c r="J5" s="35" t="n">
        <v>1960</v>
      </c>
      <c r="K5" s="21" t="n">
        <v>0.1</v>
      </c>
      <c r="L5" s="29">
        <f>IF(OR(J5="",K5=""),"",ROUND(J5*K5,2))</f>
        <v/>
      </c>
      <c r="M5" s="29">
        <f>IF(J5="","",ROUND(J5+IF(L5="",0,L5),2))</f>
        <v/>
      </c>
      <c r="N5" s="18" t="inlineStr">
        <is>
          <t>Contrôlée</t>
        </is>
      </c>
      <c r="O5" s="18" t="inlineStr">
        <is>
          <t>Oui</t>
        </is>
      </c>
      <c r="P5" s="22" t="inlineStr">
        <is>
          <t>Dépense d’exemple fictive</t>
        </is>
      </c>
      <c r="Q5" s="23">
        <f>IF(COUNTA(A5:B5,D5:K5,N5:P5)=0,"",IF(A5="","ID manquant",IF(B5="","Date manquante",IF(B5&gt;'Paramètres'!$B$5,"Date postérieure au contrôle",IF(COUNTIFS(Budget!$A$2:$A$101,F5,Budget!$B$2:$B$101,G5)=0,"Lot/poste hors budget",IF(J5&lt;=0,"Montant invalide",IF(AND(O5="Non",N5&lt;&gt;"Annulée"),"Justificatif manquant",IF(N5="Saisie","À contrôler",""))))))))</f>
        <v/>
      </c>
      <c r="R5">
        <f>'Paramètres'!$D$5</f>
        <v/>
      </c>
      <c r="S5">
        <f>'Paramètres'!$E$5</f>
        <v/>
      </c>
      <c r="T5">
        <f>'Paramètres'!$F$5</f>
        <v/>
      </c>
      <c r="U5" s="24">
        <f>'Paramètres'!$I$5</f>
        <v/>
      </c>
    </row>
    <row r="6">
      <c r="A6" s="18" t="inlineStr">
        <is>
          <t>DEP-FICT-005</t>
        </is>
      </c>
      <c r="B6" s="34" t="n">
        <v>46086</v>
      </c>
      <c r="C6" s="28">
        <f>IF(B6="","",DATE(YEAR(B6),MONTH(B6),1))</f>
        <v/>
      </c>
      <c r="D6" s="13" t="inlineStr">
        <is>
          <t>FICTIF Fluides</t>
        </is>
      </c>
      <c r="E6" s="13" t="inlineStr">
        <is>
          <t>FAC-FICT-005</t>
        </is>
      </c>
      <c r="F6" s="18" t="inlineStr">
        <is>
          <t>Lot 05</t>
        </is>
      </c>
      <c r="G6" s="13" t="inlineStr">
        <is>
          <t>Réseaux EF/EC</t>
        </is>
      </c>
      <c r="H6" s="13" t="inlineStr">
        <is>
          <t>Fournitures de réseaux fictifs</t>
        </is>
      </c>
      <c r="I6" s="18" t="inlineStr">
        <is>
          <t>Carte</t>
        </is>
      </c>
      <c r="J6" s="35" t="n">
        <v>740</v>
      </c>
      <c r="K6" s="21" t="n">
        <v>0.2</v>
      </c>
      <c r="L6" s="29">
        <f>IF(OR(J6="",K6=""),"",ROUND(J6*K6,2))</f>
        <v/>
      </c>
      <c r="M6" s="29">
        <f>IF(J6="","",ROUND(J6+IF(L6="",0,L6),2))</f>
        <v/>
      </c>
      <c r="N6" s="18" t="inlineStr">
        <is>
          <t>Contrôlée</t>
        </is>
      </c>
      <c r="O6" s="18" t="inlineStr">
        <is>
          <t>Oui</t>
        </is>
      </c>
      <c r="P6" s="22" t="inlineStr">
        <is>
          <t>Dépense d’exemple fictive</t>
        </is>
      </c>
      <c r="Q6" s="23">
        <f>IF(COUNTA(A6:B6,D6:K6,N6:P6)=0,"",IF(A6="","ID manquant",IF(B6="","Date manquante",IF(B6&gt;'Paramètres'!$B$5,"Date postérieure au contrôle",IF(COUNTIFS(Budget!$A$2:$A$101,F6,Budget!$B$2:$B$101,G6)=0,"Lot/poste hors budget",IF(J6&lt;=0,"Montant invalide",IF(AND(O6="Non",N6&lt;&gt;"Annulée"),"Justificatif manquant",IF(N6="Saisie","À contrôler",""))))))))</f>
        <v/>
      </c>
      <c r="R6">
        <f>'Paramètres'!$D$6</f>
        <v/>
      </c>
      <c r="S6">
        <f>'Paramètres'!$E$6</f>
        <v/>
      </c>
      <c r="T6">
        <f>'Paramètres'!$F$6</f>
        <v/>
      </c>
    </row>
    <row r="7">
      <c r="A7" s="18" t="inlineStr">
        <is>
          <t>DEP-FICT-006</t>
        </is>
      </c>
      <c r="B7" s="34" t="n">
        <v>46103</v>
      </c>
      <c r="C7" s="28">
        <f>IF(B7="","",DATE(YEAR(B7),MONTH(B7),1))</f>
        <v/>
      </c>
      <c r="D7" s="13" t="inlineStr">
        <is>
          <t>FICTIF Électricité</t>
        </is>
      </c>
      <c r="E7" s="13" t="inlineStr">
        <is>
          <t>FAC-FICT-006</t>
        </is>
      </c>
      <c r="F7" s="18" t="inlineStr">
        <is>
          <t>Lot 06</t>
        </is>
      </c>
      <c r="G7" s="13" t="inlineStr">
        <is>
          <t>Câblage</t>
        </is>
      </c>
      <c r="H7" s="13" t="inlineStr">
        <is>
          <t>Câblage provisoire fictif</t>
        </is>
      </c>
      <c r="I7" s="18" t="inlineStr">
        <is>
          <t>Virement</t>
        </is>
      </c>
      <c r="J7" s="35" t="n">
        <v>1120</v>
      </c>
      <c r="K7" s="21" t="n">
        <v>0.2</v>
      </c>
      <c r="L7" s="29">
        <f>IF(OR(J7="",K7=""),"",ROUND(J7*K7,2))</f>
        <v/>
      </c>
      <c r="M7" s="29">
        <f>IF(J7="","",ROUND(J7+IF(L7="",0,L7),2))</f>
        <v/>
      </c>
      <c r="N7" s="18" t="inlineStr">
        <is>
          <t>Contrôlée</t>
        </is>
      </c>
      <c r="O7" s="18" t="inlineStr">
        <is>
          <t>Oui</t>
        </is>
      </c>
      <c r="P7" s="22" t="inlineStr">
        <is>
          <t>Dépense d’exemple fictive</t>
        </is>
      </c>
      <c r="Q7" s="23">
        <f>IF(COUNTA(A7:B7,D7:K7,N7:P7)=0,"",IF(A7="","ID manquant",IF(B7="","Date manquante",IF(B7&gt;'Paramètres'!$B$5,"Date postérieure au contrôle",IF(COUNTIFS(Budget!$A$2:$A$101,F7,Budget!$B$2:$B$101,G7)=0,"Lot/poste hors budget",IF(J7&lt;=0,"Montant invalide",IF(AND(O7="Non",N7&lt;&gt;"Annulée"),"Justificatif manquant",IF(N7="Saisie","À contrôler",""))))))))</f>
        <v/>
      </c>
      <c r="R7">
        <f>'Paramètres'!$D$7</f>
        <v/>
      </c>
      <c r="S7">
        <f>'Paramètres'!$E$7</f>
        <v/>
      </c>
    </row>
    <row r="8">
      <c r="A8" s="18" t="inlineStr">
        <is>
          <t>DEP-FICT-007</t>
        </is>
      </c>
      <c r="B8" s="34" t="n">
        <v>46126</v>
      </c>
      <c r="C8" s="28">
        <f>IF(B8="","",DATE(YEAR(B8),MONTH(B8),1))</f>
        <v/>
      </c>
      <c r="D8" s="13" t="inlineStr">
        <is>
          <t>FICTIF Menuiseries</t>
        </is>
      </c>
      <c r="E8" s="13" t="inlineStr">
        <is>
          <t>FAC-FICT-007</t>
        </is>
      </c>
      <c r="F8" s="18" t="inlineStr">
        <is>
          <t>Lot 07</t>
        </is>
      </c>
      <c r="G8" s="13" t="inlineStr">
        <is>
          <t>Portes</t>
        </is>
      </c>
      <c r="H8" s="13" t="inlineStr">
        <is>
          <t>Portes intérieures fictives</t>
        </is>
      </c>
      <c r="I8" s="18" t="inlineStr">
        <is>
          <t>Virement</t>
        </is>
      </c>
      <c r="J8" s="35" t="n">
        <v>2650</v>
      </c>
      <c r="K8" s="21" t="n">
        <v>0.2</v>
      </c>
      <c r="L8" s="29">
        <f>IF(OR(J8="",K8=""),"",ROUND(J8*K8,2))</f>
        <v/>
      </c>
      <c r="M8" s="29">
        <f>IF(J8="","",ROUND(J8+IF(L8="",0,L8),2))</f>
        <v/>
      </c>
      <c r="N8" s="18" t="inlineStr">
        <is>
          <t>Contrôlée</t>
        </is>
      </c>
      <c r="O8" s="18" t="inlineStr">
        <is>
          <t>Oui</t>
        </is>
      </c>
      <c r="P8" s="22" t="inlineStr">
        <is>
          <t>Dépense d’exemple fictive</t>
        </is>
      </c>
      <c r="Q8" s="23">
        <f>IF(COUNTA(A8:B8,D8:K8,N8:P8)=0,"",IF(A8="","ID manquant",IF(B8="","Date manquante",IF(B8&gt;'Paramètres'!$B$5,"Date postérieure au contrôle",IF(COUNTIFS(Budget!$A$2:$A$101,F8,Budget!$B$2:$B$101,G8)=0,"Lot/poste hors budget",IF(J8&lt;=0,"Montant invalide",IF(AND(O8="Non",N8&lt;&gt;"Annulée"),"Justificatif manquant",IF(N8="Saisie","À contrôler",""))))))))</f>
        <v/>
      </c>
      <c r="R8">
        <f>'Paramètres'!$D$8</f>
        <v/>
      </c>
      <c r="S8">
        <f>'Paramètres'!$E$8</f>
        <v/>
      </c>
    </row>
    <row r="9">
      <c r="A9" s="18" t="inlineStr">
        <is>
          <t>DEP-FICT-008</t>
        </is>
      </c>
      <c r="B9" s="34" t="n">
        <v>46151</v>
      </c>
      <c r="C9" s="28">
        <f>IF(B9="","",DATE(YEAR(B9),MONTH(B9),1))</f>
        <v/>
      </c>
      <c r="D9" s="13" t="inlineStr">
        <is>
          <t>FICTIF Couleurs</t>
        </is>
      </c>
      <c r="E9" s="13" t="inlineStr">
        <is>
          <t>FAC-FICT-008</t>
        </is>
      </c>
      <c r="F9" s="18" t="inlineStr">
        <is>
          <t>Lot 08</t>
        </is>
      </c>
      <c r="G9" s="13" t="inlineStr">
        <is>
          <t>Peinture murs</t>
        </is>
      </c>
      <c r="H9" s="13" t="inlineStr">
        <is>
          <t>Peinture de murs fictifs</t>
        </is>
      </c>
      <c r="I9" s="18" t="inlineStr">
        <is>
          <t>Carte</t>
        </is>
      </c>
      <c r="J9" s="35" t="n">
        <v>980</v>
      </c>
      <c r="K9" s="21" t="n">
        <v>0.2</v>
      </c>
      <c r="L9" s="29">
        <f>IF(OR(J9="",K9=""),"",ROUND(J9*K9,2))</f>
        <v/>
      </c>
      <c r="M9" s="29">
        <f>IF(J9="","",ROUND(J9+IF(L9="",0,L9),2))</f>
        <v/>
      </c>
      <c r="N9" s="18" t="inlineStr">
        <is>
          <t>Saisie</t>
        </is>
      </c>
      <c r="O9" s="18" t="inlineStr">
        <is>
          <t>Non</t>
        </is>
      </c>
      <c r="P9" s="22" t="inlineStr">
        <is>
          <t>Justificatif fictif à contrôler</t>
        </is>
      </c>
      <c r="Q9" s="23">
        <f>IF(COUNTA(A9:B9,D9:K9,N9:P9)=0,"",IF(A9="","ID manquant",IF(B9="","Date manquante",IF(B9&gt;'Paramètres'!$B$5,"Date postérieure au contrôle",IF(COUNTIFS(Budget!$A$2:$A$101,F9,Budget!$B$2:$B$101,G9)=0,"Lot/poste hors budget",IF(J9&lt;=0,"Montant invalide",IF(AND(O9="Non",N9&lt;&gt;"Annulée"),"Justificatif manquant",IF(N9="Saisie","À contrôler",""))))))))</f>
        <v/>
      </c>
      <c r="R9">
        <f>'Paramètres'!$D$9</f>
        <v/>
      </c>
      <c r="S9">
        <f>'Paramètres'!$E$9</f>
        <v/>
      </c>
    </row>
    <row r="10">
      <c r="A10" s="18" t="inlineStr">
        <is>
          <t>DEP-FICT-009</t>
        </is>
      </c>
      <c r="B10" s="34" t="n">
        <v>46189</v>
      </c>
      <c r="C10" s="28">
        <f>IF(B10="","",DATE(YEAR(B10),MONTH(B10),1))</f>
        <v/>
      </c>
      <c r="D10" s="13" t="inlineStr">
        <is>
          <t>FICTIF Métaux</t>
        </is>
      </c>
      <c r="E10" s="13" t="inlineStr">
        <is>
          <t>FAC-FICT-009</t>
        </is>
      </c>
      <c r="F10" s="18" t="inlineStr">
        <is>
          <t>Lot 03</t>
        </is>
      </c>
      <c r="G10" s="13" t="inlineStr">
        <is>
          <t>Acier</t>
        </is>
      </c>
      <c r="H10" s="13" t="inlineStr">
        <is>
          <t>Acier fictif annulé</t>
        </is>
      </c>
      <c r="I10" s="18" t="inlineStr">
        <is>
          <t>Virement</t>
        </is>
      </c>
      <c r="J10" s="35" t="n">
        <v>1740</v>
      </c>
      <c r="K10" s="21" t="n">
        <v>0.2</v>
      </c>
      <c r="L10" s="29">
        <f>IF(OR(J10="",K10=""),"",ROUND(J10*K10,2))</f>
        <v/>
      </c>
      <c r="M10" s="29">
        <f>IF(J10="","",ROUND(J10+IF(L10="",0,L10),2))</f>
        <v/>
      </c>
      <c r="N10" s="18" t="inlineStr">
        <is>
          <t>Annulée</t>
        </is>
      </c>
      <c r="O10" s="18" t="inlineStr">
        <is>
          <t>Oui</t>
        </is>
      </c>
      <c r="P10" s="22" t="inlineStr">
        <is>
          <t>Ligne fictive exclue des consommés</t>
        </is>
      </c>
      <c r="Q10" s="23">
        <f>IF(COUNTA(A10:B10,D10:K10,N10:P10)=0,"",IF(A10="","ID manquant",IF(B10="","Date manquante",IF(B10&gt;'Paramètres'!$B$5,"Date postérieure au contrôle",IF(COUNTIFS(Budget!$A$2:$A$101,F10,Budget!$B$2:$B$101,G10)=0,"Lot/poste hors budget",IF(J10&lt;=0,"Montant invalide",IF(AND(O10="Non",N10&lt;&gt;"Annulée"),"Justificatif manquant",IF(N10="Saisie","À contrôler",""))))))))</f>
        <v/>
      </c>
      <c r="R10">
        <f>'Paramètres'!$D$10</f>
        <v/>
      </c>
      <c r="S10">
        <f>'Paramètres'!$E$10</f>
        <v/>
      </c>
    </row>
    <row r="11">
      <c r="A11" s="18" t="inlineStr">
        <is>
          <t>DEP-FICT-010</t>
        </is>
      </c>
      <c r="B11" s="34" t="n">
        <v>46261</v>
      </c>
      <c r="C11" s="28">
        <f>IF(B11="","",DATE(YEAR(B11),MONTH(B11),1))</f>
        <v/>
      </c>
      <c r="D11" s="13" t="inlineStr">
        <is>
          <t>FICTIF Propreté</t>
        </is>
      </c>
      <c r="E11" s="13" t="inlineStr">
        <is>
          <t>FAC-FICT-010</t>
        </is>
      </c>
      <c r="F11" s="18" t="inlineStr">
        <is>
          <t>Lot 09</t>
        </is>
      </c>
      <c r="G11" s="13" t="inlineStr">
        <is>
          <t>Benne</t>
        </is>
      </c>
      <c r="H11" s="13" t="inlineStr">
        <is>
          <t>Benne de chantier fictive</t>
        </is>
      </c>
      <c r="I11" s="18" t="inlineStr">
        <is>
          <t>Prélèvement</t>
        </is>
      </c>
      <c r="J11" s="35" t="n">
        <v>610</v>
      </c>
      <c r="K11" s="21" t="n">
        <v>0.2</v>
      </c>
      <c r="L11" s="29">
        <f>IF(OR(J11="",K11=""),"",ROUND(J11*K11,2))</f>
        <v/>
      </c>
      <c r="M11" s="29">
        <f>IF(J11="","",ROUND(J11+IF(L11="",0,L11),2))</f>
        <v/>
      </c>
      <c r="N11" s="18" t="inlineStr">
        <is>
          <t>Contrôlée</t>
        </is>
      </c>
      <c r="O11" s="18" t="inlineStr">
        <is>
          <t>Oui</t>
        </is>
      </c>
      <c r="P11" s="22" t="inlineStr">
        <is>
          <t>Dépense d’exemple fictive</t>
        </is>
      </c>
      <c r="Q11" s="23">
        <f>IF(COUNTA(A11:B11,D11:K11,N11:P11)=0,"",IF(A11="","ID manquant",IF(B11="","Date manquante",IF(B11&gt;'Paramètres'!$B$5,"Date postérieure au contrôle",IF(COUNTIFS(Budget!$A$2:$A$101,F11,Budget!$B$2:$B$101,G11)=0,"Lot/poste hors budget",IF(J11&lt;=0,"Montant invalide",IF(AND(O11="Non",N11&lt;&gt;"Annulée"),"Justificatif manquant",IF(N11="Saisie","À contrôler",""))))))))</f>
        <v/>
      </c>
      <c r="S11">
        <f>'Paramètres'!$E$11</f>
        <v/>
      </c>
    </row>
    <row r="12">
      <c r="A12" s="18" t="n"/>
      <c r="B12" s="34" t="n"/>
      <c r="C12" s="28">
        <f>IF(B12="","",DATE(YEAR(B12),MONTH(B12),1))</f>
        <v/>
      </c>
      <c r="D12" s="13" t="n"/>
      <c r="E12" s="13" t="n"/>
      <c r="F12" s="18" t="n"/>
      <c r="G12" s="13" t="n"/>
      <c r="H12" s="13" t="n"/>
      <c r="I12" s="18" t="n"/>
      <c r="J12" s="35" t="n"/>
      <c r="K12" s="21" t="n"/>
      <c r="L12" s="29">
        <f>IF(OR(J12="",K12=""),"",ROUND(J12*K12,2))</f>
        <v/>
      </c>
      <c r="M12" s="29">
        <f>IF(J12="","",ROUND(J12+IF(L12="",0,L12),2))</f>
        <v/>
      </c>
      <c r="N12" s="18" t="n"/>
      <c r="O12" s="18" t="n"/>
      <c r="P12" s="22" t="n"/>
      <c r="Q12" s="23">
        <f>IF(COUNTA(A12:B12,D12:K12,N12:P12)=0,"",IF(A12="","ID manquant",IF(B12="","Date manquante",IF(B12&gt;'Paramètres'!$B$5,"Date postérieure au contrôle",IF(COUNTIFS(Budget!$A$2:$A$101,F12,Budget!$B$2:$B$101,G12)=0,"Lot/poste hors budget",IF(J12&lt;=0,"Montant invalide",IF(AND(O12="Non",N12&lt;&gt;"Annulée"),"Justificatif manquant",IF(N12="Saisie","À contrôler",""))))))))</f>
        <v/>
      </c>
      <c r="S12">
        <f>'Paramètres'!$E$12</f>
        <v/>
      </c>
    </row>
    <row r="13">
      <c r="A13" s="18" t="n"/>
      <c r="B13" s="34" t="n"/>
      <c r="C13" s="28">
        <f>IF(B13="","",DATE(YEAR(B13),MONTH(B13),1))</f>
        <v/>
      </c>
      <c r="D13" s="13" t="n"/>
      <c r="E13" s="13" t="n"/>
      <c r="F13" s="18" t="n"/>
      <c r="G13" s="13" t="n"/>
      <c r="H13" s="13" t="n"/>
      <c r="I13" s="18" t="n"/>
      <c r="J13" s="35" t="n"/>
      <c r="K13" s="21" t="n"/>
      <c r="L13" s="29">
        <f>IF(OR(J13="",K13=""),"",ROUND(J13*K13,2))</f>
        <v/>
      </c>
      <c r="M13" s="29">
        <f>IF(J13="","",ROUND(J13+IF(L13="",0,L13),2))</f>
        <v/>
      </c>
      <c r="N13" s="18" t="n"/>
      <c r="O13" s="18" t="n"/>
      <c r="P13" s="22" t="n"/>
      <c r="Q13" s="23">
        <f>IF(COUNTA(A13:B13,D13:K13,N13:P13)=0,"",IF(A13="","ID manquant",IF(B13="","Date manquante",IF(B13&gt;'Paramètres'!$B$5,"Date postérieure au contrôle",IF(COUNTIFS(Budget!$A$2:$A$101,F13,Budget!$B$2:$B$101,G13)=0,"Lot/poste hors budget",IF(J13&lt;=0,"Montant invalide",IF(AND(O13="Non",N13&lt;&gt;"Annulée"),"Justificatif manquant",IF(N13="Saisie","À contrôler",""))))))))</f>
        <v/>
      </c>
      <c r="S13">
        <f>'Paramètres'!$E$13</f>
        <v/>
      </c>
    </row>
    <row r="14">
      <c r="A14" s="18" t="n"/>
      <c r="B14" s="34" t="n"/>
      <c r="C14" s="28">
        <f>IF(B14="","",DATE(YEAR(B14),MONTH(B14),1))</f>
        <v/>
      </c>
      <c r="D14" s="13" t="n"/>
      <c r="E14" s="13" t="n"/>
      <c r="F14" s="18" t="n"/>
      <c r="G14" s="13" t="n"/>
      <c r="H14" s="13" t="n"/>
      <c r="I14" s="18" t="n"/>
      <c r="J14" s="35" t="n"/>
      <c r="K14" s="21" t="n"/>
      <c r="L14" s="29">
        <f>IF(OR(J14="",K14=""),"",ROUND(J14*K14,2))</f>
        <v/>
      </c>
      <c r="M14" s="29">
        <f>IF(J14="","",ROUND(J14+IF(L14="",0,L14),2))</f>
        <v/>
      </c>
      <c r="N14" s="18" t="n"/>
      <c r="O14" s="18" t="n"/>
      <c r="P14" s="22" t="n"/>
      <c r="Q14" s="23">
        <f>IF(COUNTA(A14:B14,D14:K14,N14:P14)=0,"",IF(A14="","ID manquant",IF(B14="","Date manquante",IF(B14&gt;'Paramètres'!$B$5,"Date postérieure au contrôle",IF(COUNTIFS(Budget!$A$2:$A$101,F14,Budget!$B$2:$B$101,G14)=0,"Lot/poste hors budget",IF(J14&lt;=0,"Montant invalide",IF(AND(O14="Non",N14&lt;&gt;"Annulée"),"Justificatif manquant",IF(N14="Saisie","À contrôler",""))))))))</f>
        <v/>
      </c>
      <c r="S14">
        <f>'Paramètres'!$E$14</f>
        <v/>
      </c>
    </row>
    <row r="15">
      <c r="A15" s="18" t="n"/>
      <c r="B15" s="34" t="n"/>
      <c r="C15" s="28">
        <f>IF(B15="","",DATE(YEAR(B15),MONTH(B15),1))</f>
        <v/>
      </c>
      <c r="D15" s="13" t="n"/>
      <c r="E15" s="13" t="n"/>
      <c r="F15" s="18" t="n"/>
      <c r="G15" s="13" t="n"/>
      <c r="H15" s="13" t="n"/>
      <c r="I15" s="18" t="n"/>
      <c r="J15" s="35" t="n"/>
      <c r="K15" s="21" t="n"/>
      <c r="L15" s="29">
        <f>IF(OR(J15="",K15=""),"",ROUND(J15*K15,2))</f>
        <v/>
      </c>
      <c r="M15" s="29">
        <f>IF(J15="","",ROUND(J15+IF(L15="",0,L15),2))</f>
        <v/>
      </c>
      <c r="N15" s="18" t="n"/>
      <c r="O15" s="18" t="n"/>
      <c r="P15" s="22" t="n"/>
      <c r="Q15" s="23">
        <f>IF(COUNTA(A15:B15,D15:K15,N15:P15)=0,"",IF(A15="","ID manquant",IF(B15="","Date manquante",IF(B15&gt;'Paramètres'!$B$5,"Date postérieure au contrôle",IF(COUNTIFS(Budget!$A$2:$A$101,F15,Budget!$B$2:$B$101,G15)=0,"Lot/poste hors budget",IF(J15&lt;=0,"Montant invalide",IF(AND(O15="Non",N15&lt;&gt;"Annulée"),"Justificatif manquant",IF(N15="Saisie","À contrôler",""))))))))</f>
        <v/>
      </c>
      <c r="S15">
        <f>'Paramètres'!$E$15</f>
        <v/>
      </c>
    </row>
    <row r="16">
      <c r="A16" s="18" t="n"/>
      <c r="B16" s="34" t="n"/>
      <c r="C16" s="28">
        <f>IF(B16="","",DATE(YEAR(B16),MONTH(B16),1))</f>
        <v/>
      </c>
      <c r="D16" s="13" t="n"/>
      <c r="E16" s="13" t="n"/>
      <c r="F16" s="18" t="n"/>
      <c r="G16" s="13" t="n"/>
      <c r="H16" s="13" t="n"/>
      <c r="I16" s="18" t="n"/>
      <c r="J16" s="35" t="n"/>
      <c r="K16" s="21" t="n"/>
      <c r="L16" s="29">
        <f>IF(OR(J16="",K16=""),"",ROUND(J16*K16,2))</f>
        <v/>
      </c>
      <c r="M16" s="29">
        <f>IF(J16="","",ROUND(J16+IF(L16="",0,L16),2))</f>
        <v/>
      </c>
      <c r="N16" s="18" t="n"/>
      <c r="O16" s="18" t="n"/>
      <c r="P16" s="22" t="n"/>
      <c r="Q16" s="23">
        <f>IF(COUNTA(A16:B16,D16:K16,N16:P16)=0,"",IF(A16="","ID manquant",IF(B16="","Date manquante",IF(B16&gt;'Paramètres'!$B$5,"Date postérieure au contrôle",IF(COUNTIFS(Budget!$A$2:$A$101,F16,Budget!$B$2:$B$101,G16)=0,"Lot/poste hors budget",IF(J16&lt;=0,"Montant invalide",IF(AND(O16="Non",N16&lt;&gt;"Annulée"),"Justificatif manquant",IF(N16="Saisie","À contrôler",""))))))))</f>
        <v/>
      </c>
    </row>
    <row r="17">
      <c r="A17" s="18" t="n"/>
      <c r="B17" s="34" t="n"/>
      <c r="C17" s="28">
        <f>IF(B17="","",DATE(YEAR(B17),MONTH(B17),1))</f>
        <v/>
      </c>
      <c r="D17" s="13" t="n"/>
      <c r="E17" s="13" t="n"/>
      <c r="F17" s="18" t="n"/>
      <c r="G17" s="13" t="n"/>
      <c r="H17" s="13" t="n"/>
      <c r="I17" s="18" t="n"/>
      <c r="J17" s="35" t="n"/>
      <c r="K17" s="21" t="n"/>
      <c r="L17" s="29">
        <f>IF(OR(J17="",K17=""),"",ROUND(J17*K17,2))</f>
        <v/>
      </c>
      <c r="M17" s="29">
        <f>IF(J17="","",ROUND(J17+IF(L17="",0,L17),2))</f>
        <v/>
      </c>
      <c r="N17" s="18" t="n"/>
      <c r="O17" s="18" t="n"/>
      <c r="P17" s="22" t="n"/>
      <c r="Q17" s="23">
        <f>IF(COUNTA(A17:B17,D17:K17,N17:P17)=0,"",IF(A17="","ID manquant",IF(B17="","Date manquante",IF(B17&gt;'Paramètres'!$B$5,"Date postérieure au contrôle",IF(COUNTIFS(Budget!$A$2:$A$101,F17,Budget!$B$2:$B$101,G17)=0,"Lot/poste hors budget",IF(J17&lt;=0,"Montant invalide",IF(AND(O17="Non",N17&lt;&gt;"Annulée"),"Justificatif manquant",IF(N17="Saisie","À contrôler",""))))))))</f>
        <v/>
      </c>
    </row>
    <row r="18">
      <c r="A18" s="18" t="n"/>
      <c r="B18" s="34" t="n"/>
      <c r="C18" s="28">
        <f>IF(B18="","",DATE(YEAR(B18),MONTH(B18),1))</f>
        <v/>
      </c>
      <c r="D18" s="13" t="n"/>
      <c r="E18" s="13" t="n"/>
      <c r="F18" s="18" t="n"/>
      <c r="G18" s="13" t="n"/>
      <c r="H18" s="13" t="n"/>
      <c r="I18" s="18" t="n"/>
      <c r="J18" s="35" t="n"/>
      <c r="K18" s="21" t="n"/>
      <c r="L18" s="29">
        <f>IF(OR(J18="",K18=""),"",ROUND(J18*K18,2))</f>
        <v/>
      </c>
      <c r="M18" s="29">
        <f>IF(J18="","",ROUND(J18+IF(L18="",0,L18),2))</f>
        <v/>
      </c>
      <c r="N18" s="18" t="n"/>
      <c r="O18" s="18" t="n"/>
      <c r="P18" s="22" t="n"/>
      <c r="Q18" s="23">
        <f>IF(COUNTA(A18:B18,D18:K18,N18:P18)=0,"",IF(A18="","ID manquant",IF(B18="","Date manquante",IF(B18&gt;'Paramètres'!$B$5,"Date postérieure au contrôle",IF(COUNTIFS(Budget!$A$2:$A$101,F18,Budget!$B$2:$B$101,G18)=0,"Lot/poste hors budget",IF(J18&lt;=0,"Montant invalide",IF(AND(O18="Non",N18&lt;&gt;"Annulée"),"Justificatif manquant",IF(N18="Saisie","À contrôler",""))))))))</f>
        <v/>
      </c>
    </row>
    <row r="19">
      <c r="A19" s="18" t="n"/>
      <c r="B19" s="34" t="n"/>
      <c r="C19" s="28">
        <f>IF(B19="","",DATE(YEAR(B19),MONTH(B19),1))</f>
        <v/>
      </c>
      <c r="D19" s="13" t="n"/>
      <c r="E19" s="13" t="n"/>
      <c r="F19" s="18" t="n"/>
      <c r="G19" s="13" t="n"/>
      <c r="H19" s="13" t="n"/>
      <c r="I19" s="18" t="n"/>
      <c r="J19" s="35" t="n"/>
      <c r="K19" s="21" t="n"/>
      <c r="L19" s="29">
        <f>IF(OR(J19="",K19=""),"",ROUND(J19*K19,2))</f>
        <v/>
      </c>
      <c r="M19" s="29">
        <f>IF(J19="","",ROUND(J19+IF(L19="",0,L19),2))</f>
        <v/>
      </c>
      <c r="N19" s="18" t="n"/>
      <c r="O19" s="18" t="n"/>
      <c r="P19" s="22" t="n"/>
      <c r="Q19" s="23">
        <f>IF(COUNTA(A19:B19,D19:K19,N19:P19)=0,"",IF(A19="","ID manquant",IF(B19="","Date manquante",IF(B19&gt;'Paramètres'!$B$5,"Date postérieure au contrôle",IF(COUNTIFS(Budget!$A$2:$A$101,F19,Budget!$B$2:$B$101,G19)=0,"Lot/poste hors budget",IF(J19&lt;=0,"Montant invalide",IF(AND(O19="Non",N19&lt;&gt;"Annulée"),"Justificatif manquant",IF(N19="Saisie","À contrôler",""))))))))</f>
        <v/>
      </c>
    </row>
    <row r="20">
      <c r="A20" s="18" t="n"/>
      <c r="B20" s="34" t="n"/>
      <c r="C20" s="28">
        <f>IF(B20="","",DATE(YEAR(B20),MONTH(B20),1))</f>
        <v/>
      </c>
      <c r="D20" s="13" t="n"/>
      <c r="E20" s="13" t="n"/>
      <c r="F20" s="18" t="n"/>
      <c r="G20" s="13" t="n"/>
      <c r="H20" s="13" t="n"/>
      <c r="I20" s="18" t="n"/>
      <c r="J20" s="35" t="n"/>
      <c r="K20" s="21" t="n"/>
      <c r="L20" s="29">
        <f>IF(OR(J20="",K20=""),"",ROUND(J20*K20,2))</f>
        <v/>
      </c>
      <c r="M20" s="29">
        <f>IF(J20="","",ROUND(J20+IF(L20="",0,L20),2))</f>
        <v/>
      </c>
      <c r="N20" s="18" t="n"/>
      <c r="O20" s="18" t="n"/>
      <c r="P20" s="22" t="n"/>
      <c r="Q20" s="23">
        <f>IF(COUNTA(A20:B20,D20:K20,N20:P20)=0,"",IF(A20="","ID manquant",IF(B20="","Date manquante",IF(B20&gt;'Paramètres'!$B$5,"Date postérieure au contrôle",IF(COUNTIFS(Budget!$A$2:$A$101,F20,Budget!$B$2:$B$101,G20)=0,"Lot/poste hors budget",IF(J20&lt;=0,"Montant invalide",IF(AND(O20="Non",N20&lt;&gt;"Annulée"),"Justificatif manquant",IF(N20="Saisie","À contrôler",""))))))))</f>
        <v/>
      </c>
    </row>
    <row r="21">
      <c r="A21" s="18" t="n"/>
      <c r="B21" s="34" t="n"/>
      <c r="C21" s="28">
        <f>IF(B21="","",DATE(YEAR(B21),MONTH(B21),1))</f>
        <v/>
      </c>
      <c r="D21" s="13" t="n"/>
      <c r="E21" s="13" t="n"/>
      <c r="F21" s="18" t="n"/>
      <c r="G21" s="13" t="n"/>
      <c r="H21" s="13" t="n"/>
      <c r="I21" s="18" t="n"/>
      <c r="J21" s="35" t="n"/>
      <c r="K21" s="21" t="n"/>
      <c r="L21" s="29">
        <f>IF(OR(J21="",K21=""),"",ROUND(J21*K21,2))</f>
        <v/>
      </c>
      <c r="M21" s="29">
        <f>IF(J21="","",ROUND(J21+IF(L21="",0,L21),2))</f>
        <v/>
      </c>
      <c r="N21" s="18" t="n"/>
      <c r="O21" s="18" t="n"/>
      <c r="P21" s="22" t="n"/>
      <c r="Q21" s="23">
        <f>IF(COUNTA(A21:B21,D21:K21,N21:P21)=0,"",IF(A21="","ID manquant",IF(B21="","Date manquante",IF(B21&gt;'Paramètres'!$B$5,"Date postérieure au contrôle",IF(COUNTIFS(Budget!$A$2:$A$101,F21,Budget!$B$2:$B$101,G21)=0,"Lot/poste hors budget",IF(J21&lt;=0,"Montant invalide",IF(AND(O21="Non",N21&lt;&gt;"Annulée"),"Justificatif manquant",IF(N21="Saisie","À contrôler",""))))))))</f>
        <v/>
      </c>
    </row>
    <row r="22">
      <c r="A22" s="18" t="n"/>
      <c r="B22" s="34" t="n"/>
      <c r="C22" s="28">
        <f>IF(B22="","",DATE(YEAR(B22),MONTH(B22),1))</f>
        <v/>
      </c>
      <c r="D22" s="13" t="n"/>
      <c r="E22" s="13" t="n"/>
      <c r="F22" s="18" t="n"/>
      <c r="G22" s="13" t="n"/>
      <c r="H22" s="13" t="n"/>
      <c r="I22" s="18" t="n"/>
      <c r="J22" s="35" t="n"/>
      <c r="K22" s="21" t="n"/>
      <c r="L22" s="29">
        <f>IF(OR(J22="",K22=""),"",ROUND(J22*K22,2))</f>
        <v/>
      </c>
      <c r="M22" s="29">
        <f>IF(J22="","",ROUND(J22+IF(L22="",0,L22),2))</f>
        <v/>
      </c>
      <c r="N22" s="18" t="n"/>
      <c r="O22" s="18" t="n"/>
      <c r="P22" s="22" t="n"/>
      <c r="Q22" s="23">
        <f>IF(COUNTA(A22:B22,D22:K22,N22:P22)=0,"",IF(A22="","ID manquant",IF(B22="","Date manquante",IF(B22&gt;'Paramètres'!$B$5,"Date postérieure au contrôle",IF(COUNTIFS(Budget!$A$2:$A$101,F22,Budget!$B$2:$B$101,G22)=0,"Lot/poste hors budget",IF(J22&lt;=0,"Montant invalide",IF(AND(O22="Non",N22&lt;&gt;"Annulée"),"Justificatif manquant",IF(N22="Saisie","À contrôler",""))))))))</f>
        <v/>
      </c>
    </row>
    <row r="23">
      <c r="A23" s="18" t="n"/>
      <c r="B23" s="34" t="n"/>
      <c r="C23" s="28">
        <f>IF(B23="","",DATE(YEAR(B23),MONTH(B23),1))</f>
        <v/>
      </c>
      <c r="D23" s="13" t="n"/>
      <c r="E23" s="13" t="n"/>
      <c r="F23" s="18" t="n"/>
      <c r="G23" s="13" t="n"/>
      <c r="H23" s="13" t="n"/>
      <c r="I23" s="18" t="n"/>
      <c r="J23" s="35" t="n"/>
      <c r="K23" s="21" t="n"/>
      <c r="L23" s="29">
        <f>IF(OR(J23="",K23=""),"",ROUND(J23*K23,2))</f>
        <v/>
      </c>
      <c r="M23" s="29">
        <f>IF(J23="","",ROUND(J23+IF(L23="",0,L23),2))</f>
        <v/>
      </c>
      <c r="N23" s="18" t="n"/>
      <c r="O23" s="18" t="n"/>
      <c r="P23" s="22" t="n"/>
      <c r="Q23" s="23">
        <f>IF(COUNTA(A23:B23,D23:K23,N23:P23)=0,"",IF(A23="","ID manquant",IF(B23="","Date manquante",IF(B23&gt;'Paramètres'!$B$5,"Date postérieure au contrôle",IF(COUNTIFS(Budget!$A$2:$A$101,F23,Budget!$B$2:$B$101,G23)=0,"Lot/poste hors budget",IF(J23&lt;=0,"Montant invalide",IF(AND(O23="Non",N23&lt;&gt;"Annulée"),"Justificatif manquant",IF(N23="Saisie","À contrôler",""))))))))</f>
        <v/>
      </c>
    </row>
    <row r="24">
      <c r="A24" s="18" t="n"/>
      <c r="B24" s="34" t="n"/>
      <c r="C24" s="28">
        <f>IF(B24="","",DATE(YEAR(B24),MONTH(B24),1))</f>
        <v/>
      </c>
      <c r="D24" s="13" t="n"/>
      <c r="E24" s="13" t="n"/>
      <c r="F24" s="18" t="n"/>
      <c r="G24" s="13" t="n"/>
      <c r="H24" s="13" t="n"/>
      <c r="I24" s="18" t="n"/>
      <c r="J24" s="35" t="n"/>
      <c r="K24" s="21" t="n"/>
      <c r="L24" s="29">
        <f>IF(OR(J24="",K24=""),"",ROUND(J24*K24,2))</f>
        <v/>
      </c>
      <c r="M24" s="29">
        <f>IF(J24="","",ROUND(J24+IF(L24="",0,L24),2))</f>
        <v/>
      </c>
      <c r="N24" s="18" t="n"/>
      <c r="O24" s="18" t="n"/>
      <c r="P24" s="22" t="n"/>
      <c r="Q24" s="23">
        <f>IF(COUNTA(A24:B24,D24:K24,N24:P24)=0,"",IF(A24="","ID manquant",IF(B24="","Date manquante",IF(B24&gt;'Paramètres'!$B$5,"Date postérieure au contrôle",IF(COUNTIFS(Budget!$A$2:$A$101,F24,Budget!$B$2:$B$101,G24)=0,"Lot/poste hors budget",IF(J24&lt;=0,"Montant invalide",IF(AND(O24="Non",N24&lt;&gt;"Annulée"),"Justificatif manquant",IF(N24="Saisie","À contrôler",""))))))))</f>
        <v/>
      </c>
    </row>
    <row r="25">
      <c r="A25" s="18" t="n"/>
      <c r="B25" s="34" t="n"/>
      <c r="C25" s="28">
        <f>IF(B25="","",DATE(YEAR(B25),MONTH(B25),1))</f>
        <v/>
      </c>
      <c r="D25" s="13" t="n"/>
      <c r="E25" s="13" t="n"/>
      <c r="F25" s="18" t="n"/>
      <c r="G25" s="13" t="n"/>
      <c r="H25" s="13" t="n"/>
      <c r="I25" s="18" t="n"/>
      <c r="J25" s="35" t="n"/>
      <c r="K25" s="21" t="n"/>
      <c r="L25" s="29">
        <f>IF(OR(J25="",K25=""),"",ROUND(J25*K25,2))</f>
        <v/>
      </c>
      <c r="M25" s="29">
        <f>IF(J25="","",ROUND(J25+IF(L25="",0,L25),2))</f>
        <v/>
      </c>
      <c r="N25" s="18" t="n"/>
      <c r="O25" s="18" t="n"/>
      <c r="P25" s="22" t="n"/>
      <c r="Q25" s="23">
        <f>IF(COUNTA(A25:B25,D25:K25,N25:P25)=0,"",IF(A25="","ID manquant",IF(B25="","Date manquante",IF(B25&gt;'Paramètres'!$B$5,"Date postérieure au contrôle",IF(COUNTIFS(Budget!$A$2:$A$101,F25,Budget!$B$2:$B$101,G25)=0,"Lot/poste hors budget",IF(J25&lt;=0,"Montant invalide",IF(AND(O25="Non",N25&lt;&gt;"Annulée"),"Justificatif manquant",IF(N25="Saisie","À contrôler",""))))))))</f>
        <v/>
      </c>
    </row>
    <row r="26">
      <c r="A26" s="18" t="n"/>
      <c r="B26" s="34" t="n"/>
      <c r="C26" s="28">
        <f>IF(B26="","",DATE(YEAR(B26),MONTH(B26),1))</f>
        <v/>
      </c>
      <c r="D26" s="13" t="n"/>
      <c r="E26" s="13" t="n"/>
      <c r="F26" s="18" t="n"/>
      <c r="G26" s="13" t="n"/>
      <c r="H26" s="13" t="n"/>
      <c r="I26" s="18" t="n"/>
      <c r="J26" s="35" t="n"/>
      <c r="K26" s="21" t="n"/>
      <c r="L26" s="29">
        <f>IF(OR(J26="",K26=""),"",ROUND(J26*K26,2))</f>
        <v/>
      </c>
      <c r="M26" s="29">
        <f>IF(J26="","",ROUND(J26+IF(L26="",0,L26),2))</f>
        <v/>
      </c>
      <c r="N26" s="18" t="n"/>
      <c r="O26" s="18" t="n"/>
      <c r="P26" s="22" t="n"/>
      <c r="Q26" s="23">
        <f>IF(COUNTA(A26:B26,D26:K26,N26:P26)=0,"",IF(A26="","ID manquant",IF(B26="","Date manquante",IF(B26&gt;'Paramètres'!$B$5,"Date postérieure au contrôle",IF(COUNTIFS(Budget!$A$2:$A$101,F26,Budget!$B$2:$B$101,G26)=0,"Lot/poste hors budget",IF(J26&lt;=0,"Montant invalide",IF(AND(O26="Non",N26&lt;&gt;"Annulée"),"Justificatif manquant",IF(N26="Saisie","À contrôler",""))))))))</f>
        <v/>
      </c>
    </row>
    <row r="27">
      <c r="A27" s="18" t="n"/>
      <c r="B27" s="34" t="n"/>
      <c r="C27" s="28">
        <f>IF(B27="","",DATE(YEAR(B27),MONTH(B27),1))</f>
        <v/>
      </c>
      <c r="D27" s="13" t="n"/>
      <c r="E27" s="13" t="n"/>
      <c r="F27" s="18" t="n"/>
      <c r="G27" s="13" t="n"/>
      <c r="H27" s="13" t="n"/>
      <c r="I27" s="18" t="n"/>
      <c r="J27" s="35" t="n"/>
      <c r="K27" s="21" t="n"/>
      <c r="L27" s="29">
        <f>IF(OR(J27="",K27=""),"",ROUND(J27*K27,2))</f>
        <v/>
      </c>
      <c r="M27" s="29">
        <f>IF(J27="","",ROUND(J27+IF(L27="",0,L27),2))</f>
        <v/>
      </c>
      <c r="N27" s="18" t="n"/>
      <c r="O27" s="18" t="n"/>
      <c r="P27" s="22" t="n"/>
      <c r="Q27" s="23">
        <f>IF(COUNTA(A27:B27,D27:K27,N27:P27)=0,"",IF(A27="","ID manquant",IF(B27="","Date manquante",IF(B27&gt;'Paramètres'!$B$5,"Date postérieure au contrôle",IF(COUNTIFS(Budget!$A$2:$A$101,F27,Budget!$B$2:$B$101,G27)=0,"Lot/poste hors budget",IF(J27&lt;=0,"Montant invalide",IF(AND(O27="Non",N27&lt;&gt;"Annulée"),"Justificatif manquant",IF(N27="Saisie","À contrôler",""))))))))</f>
        <v/>
      </c>
    </row>
    <row r="28">
      <c r="A28" s="18" t="n"/>
      <c r="B28" s="34" t="n"/>
      <c r="C28" s="28">
        <f>IF(B28="","",DATE(YEAR(B28),MONTH(B28),1))</f>
        <v/>
      </c>
      <c r="D28" s="13" t="n"/>
      <c r="E28" s="13" t="n"/>
      <c r="F28" s="18" t="n"/>
      <c r="G28" s="13" t="n"/>
      <c r="H28" s="13" t="n"/>
      <c r="I28" s="18" t="n"/>
      <c r="J28" s="35" t="n"/>
      <c r="K28" s="21" t="n"/>
      <c r="L28" s="29">
        <f>IF(OR(J28="",K28=""),"",ROUND(J28*K28,2))</f>
        <v/>
      </c>
      <c r="M28" s="29">
        <f>IF(J28="","",ROUND(J28+IF(L28="",0,L28),2))</f>
        <v/>
      </c>
      <c r="N28" s="18" t="n"/>
      <c r="O28" s="18" t="n"/>
      <c r="P28" s="22" t="n"/>
      <c r="Q28" s="23">
        <f>IF(COUNTA(A28:B28,D28:K28,N28:P28)=0,"",IF(A28="","ID manquant",IF(B28="","Date manquante",IF(B28&gt;'Paramètres'!$B$5,"Date postérieure au contrôle",IF(COUNTIFS(Budget!$A$2:$A$101,F28,Budget!$B$2:$B$101,G28)=0,"Lot/poste hors budget",IF(J28&lt;=0,"Montant invalide",IF(AND(O28="Non",N28&lt;&gt;"Annulée"),"Justificatif manquant",IF(N28="Saisie","À contrôler",""))))))))</f>
        <v/>
      </c>
    </row>
    <row r="29">
      <c r="A29" s="18" t="n"/>
      <c r="B29" s="34" t="n"/>
      <c r="C29" s="28">
        <f>IF(B29="","",DATE(YEAR(B29),MONTH(B29),1))</f>
        <v/>
      </c>
      <c r="D29" s="13" t="n"/>
      <c r="E29" s="13" t="n"/>
      <c r="F29" s="18" t="n"/>
      <c r="G29" s="13" t="n"/>
      <c r="H29" s="13" t="n"/>
      <c r="I29" s="18" t="n"/>
      <c r="J29" s="35" t="n"/>
      <c r="K29" s="21" t="n"/>
      <c r="L29" s="29">
        <f>IF(OR(J29="",K29=""),"",ROUND(J29*K29,2))</f>
        <v/>
      </c>
      <c r="M29" s="29">
        <f>IF(J29="","",ROUND(J29+IF(L29="",0,L29),2))</f>
        <v/>
      </c>
      <c r="N29" s="18" t="n"/>
      <c r="O29" s="18" t="n"/>
      <c r="P29" s="22" t="n"/>
      <c r="Q29" s="23">
        <f>IF(COUNTA(A29:B29,D29:K29,N29:P29)=0,"",IF(A29="","ID manquant",IF(B29="","Date manquante",IF(B29&gt;'Paramètres'!$B$5,"Date postérieure au contrôle",IF(COUNTIFS(Budget!$A$2:$A$101,F29,Budget!$B$2:$B$101,G29)=0,"Lot/poste hors budget",IF(J29&lt;=0,"Montant invalide",IF(AND(O29="Non",N29&lt;&gt;"Annulée"),"Justificatif manquant",IF(N29="Saisie","À contrôler",""))))))))</f>
        <v/>
      </c>
    </row>
    <row r="30">
      <c r="A30" s="18" t="n"/>
      <c r="B30" s="34" t="n"/>
      <c r="C30" s="28">
        <f>IF(B30="","",DATE(YEAR(B30),MONTH(B30),1))</f>
        <v/>
      </c>
      <c r="D30" s="13" t="n"/>
      <c r="E30" s="13" t="n"/>
      <c r="F30" s="18" t="n"/>
      <c r="G30" s="13" t="n"/>
      <c r="H30" s="13" t="n"/>
      <c r="I30" s="18" t="n"/>
      <c r="J30" s="35" t="n"/>
      <c r="K30" s="21" t="n"/>
      <c r="L30" s="29">
        <f>IF(OR(J30="",K30=""),"",ROUND(J30*K30,2))</f>
        <v/>
      </c>
      <c r="M30" s="29">
        <f>IF(J30="","",ROUND(J30+IF(L30="",0,L30),2))</f>
        <v/>
      </c>
      <c r="N30" s="18" t="n"/>
      <c r="O30" s="18" t="n"/>
      <c r="P30" s="22" t="n"/>
      <c r="Q30" s="23">
        <f>IF(COUNTA(A30:B30,D30:K30,N30:P30)=0,"",IF(A30="","ID manquant",IF(B30="","Date manquante",IF(B30&gt;'Paramètres'!$B$5,"Date postérieure au contrôle",IF(COUNTIFS(Budget!$A$2:$A$101,F30,Budget!$B$2:$B$101,G30)=0,"Lot/poste hors budget",IF(J30&lt;=0,"Montant invalide",IF(AND(O30="Non",N30&lt;&gt;"Annulée"),"Justificatif manquant",IF(N30="Saisie","À contrôler",""))))))))</f>
        <v/>
      </c>
    </row>
    <row r="31">
      <c r="A31" s="18" t="n"/>
      <c r="B31" s="34" t="n"/>
      <c r="C31" s="28">
        <f>IF(B31="","",DATE(YEAR(B31),MONTH(B31),1))</f>
        <v/>
      </c>
      <c r="D31" s="13" t="n"/>
      <c r="E31" s="13" t="n"/>
      <c r="F31" s="18" t="n"/>
      <c r="G31" s="13" t="n"/>
      <c r="H31" s="13" t="n"/>
      <c r="I31" s="18" t="n"/>
      <c r="J31" s="35" t="n"/>
      <c r="K31" s="21" t="n"/>
      <c r="L31" s="29">
        <f>IF(OR(J31="",K31=""),"",ROUND(J31*K31,2))</f>
        <v/>
      </c>
      <c r="M31" s="29">
        <f>IF(J31="","",ROUND(J31+IF(L31="",0,L31),2))</f>
        <v/>
      </c>
      <c r="N31" s="18" t="n"/>
      <c r="O31" s="18" t="n"/>
      <c r="P31" s="22" t="n"/>
      <c r="Q31" s="23">
        <f>IF(COUNTA(A31:B31,D31:K31,N31:P31)=0,"",IF(A31="","ID manquant",IF(B31="","Date manquante",IF(B31&gt;'Paramètres'!$B$5,"Date postérieure au contrôle",IF(COUNTIFS(Budget!$A$2:$A$101,F31,Budget!$B$2:$B$101,G31)=0,"Lot/poste hors budget",IF(J31&lt;=0,"Montant invalide",IF(AND(O31="Non",N31&lt;&gt;"Annulée"),"Justificatif manquant",IF(N31="Saisie","À contrôler",""))))))))</f>
        <v/>
      </c>
    </row>
    <row r="32">
      <c r="A32" s="18" t="n"/>
      <c r="B32" s="34" t="n"/>
      <c r="C32" s="28">
        <f>IF(B32="","",DATE(YEAR(B32),MONTH(B32),1))</f>
        <v/>
      </c>
      <c r="D32" s="13" t="n"/>
      <c r="E32" s="13" t="n"/>
      <c r="F32" s="18" t="n"/>
      <c r="G32" s="13" t="n"/>
      <c r="H32" s="13" t="n"/>
      <c r="I32" s="18" t="n"/>
      <c r="J32" s="35" t="n"/>
      <c r="K32" s="21" t="n"/>
      <c r="L32" s="29">
        <f>IF(OR(J32="",K32=""),"",ROUND(J32*K32,2))</f>
        <v/>
      </c>
      <c r="M32" s="29">
        <f>IF(J32="","",ROUND(J32+IF(L32="",0,L32),2))</f>
        <v/>
      </c>
      <c r="N32" s="18" t="n"/>
      <c r="O32" s="18" t="n"/>
      <c r="P32" s="22" t="n"/>
      <c r="Q32" s="23">
        <f>IF(COUNTA(A32:B32,D32:K32,N32:P32)=0,"",IF(A32="","ID manquant",IF(B32="","Date manquante",IF(B32&gt;'Paramètres'!$B$5,"Date postérieure au contrôle",IF(COUNTIFS(Budget!$A$2:$A$101,F32,Budget!$B$2:$B$101,G32)=0,"Lot/poste hors budget",IF(J32&lt;=0,"Montant invalide",IF(AND(O32="Non",N32&lt;&gt;"Annulée"),"Justificatif manquant",IF(N32="Saisie","À contrôler",""))))))))</f>
        <v/>
      </c>
    </row>
    <row r="33">
      <c r="A33" s="18" t="n"/>
      <c r="B33" s="34" t="n"/>
      <c r="C33" s="28">
        <f>IF(B33="","",DATE(YEAR(B33),MONTH(B33),1))</f>
        <v/>
      </c>
      <c r="D33" s="13" t="n"/>
      <c r="E33" s="13" t="n"/>
      <c r="F33" s="18" t="n"/>
      <c r="G33" s="13" t="n"/>
      <c r="H33" s="13" t="n"/>
      <c r="I33" s="18" t="n"/>
      <c r="J33" s="35" t="n"/>
      <c r="K33" s="21" t="n"/>
      <c r="L33" s="29">
        <f>IF(OR(J33="",K33=""),"",ROUND(J33*K33,2))</f>
        <v/>
      </c>
      <c r="M33" s="29">
        <f>IF(J33="","",ROUND(J33+IF(L33="",0,L33),2))</f>
        <v/>
      </c>
      <c r="N33" s="18" t="n"/>
      <c r="O33" s="18" t="n"/>
      <c r="P33" s="22" t="n"/>
      <c r="Q33" s="23">
        <f>IF(COUNTA(A33:B33,D33:K33,N33:P33)=0,"",IF(A33="","ID manquant",IF(B33="","Date manquante",IF(B33&gt;'Paramètres'!$B$5,"Date postérieure au contrôle",IF(COUNTIFS(Budget!$A$2:$A$101,F33,Budget!$B$2:$B$101,G33)=0,"Lot/poste hors budget",IF(J33&lt;=0,"Montant invalide",IF(AND(O33="Non",N33&lt;&gt;"Annulée"),"Justificatif manquant",IF(N33="Saisie","À contrôler",""))))))))</f>
        <v/>
      </c>
    </row>
    <row r="34">
      <c r="A34" s="18" t="n"/>
      <c r="B34" s="34" t="n"/>
      <c r="C34" s="28">
        <f>IF(B34="","",DATE(YEAR(B34),MONTH(B34),1))</f>
        <v/>
      </c>
      <c r="D34" s="13" t="n"/>
      <c r="E34" s="13" t="n"/>
      <c r="F34" s="18" t="n"/>
      <c r="G34" s="13" t="n"/>
      <c r="H34" s="13" t="n"/>
      <c r="I34" s="18" t="n"/>
      <c r="J34" s="35" t="n"/>
      <c r="K34" s="21" t="n"/>
      <c r="L34" s="29">
        <f>IF(OR(J34="",K34=""),"",ROUND(J34*K34,2))</f>
        <v/>
      </c>
      <c r="M34" s="29">
        <f>IF(J34="","",ROUND(J34+IF(L34="",0,L34),2))</f>
        <v/>
      </c>
      <c r="N34" s="18" t="n"/>
      <c r="O34" s="18" t="n"/>
      <c r="P34" s="22" t="n"/>
      <c r="Q34" s="23">
        <f>IF(COUNTA(A34:B34,D34:K34,N34:P34)=0,"",IF(A34="","ID manquant",IF(B34="","Date manquante",IF(B34&gt;'Paramètres'!$B$5,"Date postérieure au contrôle",IF(COUNTIFS(Budget!$A$2:$A$101,F34,Budget!$B$2:$B$101,G34)=0,"Lot/poste hors budget",IF(J34&lt;=0,"Montant invalide",IF(AND(O34="Non",N34&lt;&gt;"Annulée"),"Justificatif manquant",IF(N34="Saisie","À contrôler",""))))))))</f>
        <v/>
      </c>
    </row>
    <row r="35">
      <c r="A35" s="18" t="n"/>
      <c r="B35" s="34" t="n"/>
      <c r="C35" s="28">
        <f>IF(B35="","",DATE(YEAR(B35),MONTH(B35),1))</f>
        <v/>
      </c>
      <c r="D35" s="13" t="n"/>
      <c r="E35" s="13" t="n"/>
      <c r="F35" s="18" t="n"/>
      <c r="G35" s="13" t="n"/>
      <c r="H35" s="13" t="n"/>
      <c r="I35" s="18" t="n"/>
      <c r="J35" s="35" t="n"/>
      <c r="K35" s="21" t="n"/>
      <c r="L35" s="29">
        <f>IF(OR(J35="",K35=""),"",ROUND(J35*K35,2))</f>
        <v/>
      </c>
      <c r="M35" s="29">
        <f>IF(J35="","",ROUND(J35+IF(L35="",0,L35),2))</f>
        <v/>
      </c>
      <c r="N35" s="18" t="n"/>
      <c r="O35" s="18" t="n"/>
      <c r="P35" s="22" t="n"/>
      <c r="Q35" s="23">
        <f>IF(COUNTA(A35:B35,D35:K35,N35:P35)=0,"",IF(A35="","ID manquant",IF(B35="","Date manquante",IF(B35&gt;'Paramètres'!$B$5,"Date postérieure au contrôle",IF(COUNTIFS(Budget!$A$2:$A$101,F35,Budget!$B$2:$B$101,G35)=0,"Lot/poste hors budget",IF(J35&lt;=0,"Montant invalide",IF(AND(O35="Non",N35&lt;&gt;"Annulée"),"Justificatif manquant",IF(N35="Saisie","À contrôler",""))))))))</f>
        <v/>
      </c>
    </row>
    <row r="36">
      <c r="A36" s="18" t="n"/>
      <c r="B36" s="34" t="n"/>
      <c r="C36" s="28">
        <f>IF(B36="","",DATE(YEAR(B36),MONTH(B36),1))</f>
        <v/>
      </c>
      <c r="D36" s="13" t="n"/>
      <c r="E36" s="13" t="n"/>
      <c r="F36" s="18" t="n"/>
      <c r="G36" s="13" t="n"/>
      <c r="H36" s="13" t="n"/>
      <c r="I36" s="18" t="n"/>
      <c r="J36" s="35" t="n"/>
      <c r="K36" s="21" t="n"/>
      <c r="L36" s="29">
        <f>IF(OR(J36="",K36=""),"",ROUND(J36*K36,2))</f>
        <v/>
      </c>
      <c r="M36" s="29">
        <f>IF(J36="","",ROUND(J36+IF(L36="",0,L36),2))</f>
        <v/>
      </c>
      <c r="N36" s="18" t="n"/>
      <c r="O36" s="18" t="n"/>
      <c r="P36" s="22" t="n"/>
      <c r="Q36" s="23">
        <f>IF(COUNTA(A36:B36,D36:K36,N36:P36)=0,"",IF(A36="","ID manquant",IF(B36="","Date manquante",IF(B36&gt;'Paramètres'!$B$5,"Date postérieure au contrôle",IF(COUNTIFS(Budget!$A$2:$A$101,F36,Budget!$B$2:$B$101,G36)=0,"Lot/poste hors budget",IF(J36&lt;=0,"Montant invalide",IF(AND(O36="Non",N36&lt;&gt;"Annulée"),"Justificatif manquant",IF(N36="Saisie","À contrôler",""))))))))</f>
        <v/>
      </c>
    </row>
    <row r="37">
      <c r="A37" s="18" t="n"/>
      <c r="B37" s="34" t="n"/>
      <c r="C37" s="28">
        <f>IF(B37="","",DATE(YEAR(B37),MONTH(B37),1))</f>
        <v/>
      </c>
      <c r="D37" s="13" t="n"/>
      <c r="E37" s="13" t="n"/>
      <c r="F37" s="18" t="n"/>
      <c r="G37" s="13" t="n"/>
      <c r="H37" s="13" t="n"/>
      <c r="I37" s="18" t="n"/>
      <c r="J37" s="35" t="n"/>
      <c r="K37" s="21" t="n"/>
      <c r="L37" s="29">
        <f>IF(OR(J37="",K37=""),"",ROUND(J37*K37,2))</f>
        <v/>
      </c>
      <c r="M37" s="29">
        <f>IF(J37="","",ROUND(J37+IF(L37="",0,L37),2))</f>
        <v/>
      </c>
      <c r="N37" s="18" t="n"/>
      <c r="O37" s="18" t="n"/>
      <c r="P37" s="22" t="n"/>
      <c r="Q37" s="23">
        <f>IF(COUNTA(A37:B37,D37:K37,N37:P37)=0,"",IF(A37="","ID manquant",IF(B37="","Date manquante",IF(B37&gt;'Paramètres'!$B$5,"Date postérieure au contrôle",IF(COUNTIFS(Budget!$A$2:$A$101,F37,Budget!$B$2:$B$101,G37)=0,"Lot/poste hors budget",IF(J37&lt;=0,"Montant invalide",IF(AND(O37="Non",N37&lt;&gt;"Annulée"),"Justificatif manquant",IF(N37="Saisie","À contrôler",""))))))))</f>
        <v/>
      </c>
    </row>
    <row r="38">
      <c r="A38" s="18" t="n"/>
      <c r="B38" s="34" t="n"/>
      <c r="C38" s="28">
        <f>IF(B38="","",DATE(YEAR(B38),MONTH(B38),1))</f>
        <v/>
      </c>
      <c r="D38" s="13" t="n"/>
      <c r="E38" s="13" t="n"/>
      <c r="F38" s="18" t="n"/>
      <c r="G38" s="13" t="n"/>
      <c r="H38" s="13" t="n"/>
      <c r="I38" s="18" t="n"/>
      <c r="J38" s="35" t="n"/>
      <c r="K38" s="21" t="n"/>
      <c r="L38" s="29">
        <f>IF(OR(J38="",K38=""),"",ROUND(J38*K38,2))</f>
        <v/>
      </c>
      <c r="M38" s="29">
        <f>IF(J38="","",ROUND(J38+IF(L38="",0,L38),2))</f>
        <v/>
      </c>
      <c r="N38" s="18" t="n"/>
      <c r="O38" s="18" t="n"/>
      <c r="P38" s="22" t="n"/>
      <c r="Q38" s="23">
        <f>IF(COUNTA(A38:B38,D38:K38,N38:P38)=0,"",IF(A38="","ID manquant",IF(B38="","Date manquante",IF(B38&gt;'Paramètres'!$B$5,"Date postérieure au contrôle",IF(COUNTIFS(Budget!$A$2:$A$101,F38,Budget!$B$2:$B$101,G38)=0,"Lot/poste hors budget",IF(J38&lt;=0,"Montant invalide",IF(AND(O38="Non",N38&lt;&gt;"Annulée"),"Justificatif manquant",IF(N38="Saisie","À contrôler",""))))))))</f>
        <v/>
      </c>
    </row>
    <row r="39">
      <c r="A39" s="18" t="n"/>
      <c r="B39" s="34" t="n"/>
      <c r="C39" s="28">
        <f>IF(B39="","",DATE(YEAR(B39),MONTH(B39),1))</f>
        <v/>
      </c>
      <c r="D39" s="13" t="n"/>
      <c r="E39" s="13" t="n"/>
      <c r="F39" s="18" t="n"/>
      <c r="G39" s="13" t="n"/>
      <c r="H39" s="13" t="n"/>
      <c r="I39" s="18" t="n"/>
      <c r="J39" s="35" t="n"/>
      <c r="K39" s="21" t="n"/>
      <c r="L39" s="29">
        <f>IF(OR(J39="",K39=""),"",ROUND(J39*K39,2))</f>
        <v/>
      </c>
      <c r="M39" s="29">
        <f>IF(J39="","",ROUND(J39+IF(L39="",0,L39),2))</f>
        <v/>
      </c>
      <c r="N39" s="18" t="n"/>
      <c r="O39" s="18" t="n"/>
      <c r="P39" s="22" t="n"/>
      <c r="Q39" s="23">
        <f>IF(COUNTA(A39:B39,D39:K39,N39:P39)=0,"",IF(A39="","ID manquant",IF(B39="","Date manquante",IF(B39&gt;'Paramètres'!$B$5,"Date postérieure au contrôle",IF(COUNTIFS(Budget!$A$2:$A$101,F39,Budget!$B$2:$B$101,G39)=0,"Lot/poste hors budget",IF(J39&lt;=0,"Montant invalide",IF(AND(O39="Non",N39&lt;&gt;"Annulée"),"Justificatif manquant",IF(N39="Saisie","À contrôler",""))))))))</f>
        <v/>
      </c>
    </row>
    <row r="40">
      <c r="A40" s="18" t="n"/>
      <c r="B40" s="34" t="n"/>
      <c r="C40" s="28">
        <f>IF(B40="","",DATE(YEAR(B40),MONTH(B40),1))</f>
        <v/>
      </c>
      <c r="D40" s="13" t="n"/>
      <c r="E40" s="13" t="n"/>
      <c r="F40" s="18" t="n"/>
      <c r="G40" s="13" t="n"/>
      <c r="H40" s="13" t="n"/>
      <c r="I40" s="18" t="n"/>
      <c r="J40" s="35" t="n"/>
      <c r="K40" s="21" t="n"/>
      <c r="L40" s="29">
        <f>IF(OR(J40="",K40=""),"",ROUND(J40*K40,2))</f>
        <v/>
      </c>
      <c r="M40" s="29">
        <f>IF(J40="","",ROUND(J40+IF(L40="",0,L40),2))</f>
        <v/>
      </c>
      <c r="N40" s="18" t="n"/>
      <c r="O40" s="18" t="n"/>
      <c r="P40" s="22" t="n"/>
      <c r="Q40" s="23">
        <f>IF(COUNTA(A40:B40,D40:K40,N40:P40)=0,"",IF(A40="","ID manquant",IF(B40="","Date manquante",IF(B40&gt;'Paramètres'!$B$5,"Date postérieure au contrôle",IF(COUNTIFS(Budget!$A$2:$A$101,F40,Budget!$B$2:$B$101,G40)=0,"Lot/poste hors budget",IF(J40&lt;=0,"Montant invalide",IF(AND(O40="Non",N40&lt;&gt;"Annulée"),"Justificatif manquant",IF(N40="Saisie","À contrôler",""))))))))</f>
        <v/>
      </c>
    </row>
    <row r="41">
      <c r="A41" s="18" t="n"/>
      <c r="B41" s="34" t="n"/>
      <c r="C41" s="28">
        <f>IF(B41="","",DATE(YEAR(B41),MONTH(B41),1))</f>
        <v/>
      </c>
      <c r="D41" s="13" t="n"/>
      <c r="E41" s="13" t="n"/>
      <c r="F41" s="18" t="n"/>
      <c r="G41" s="13" t="n"/>
      <c r="H41" s="13" t="n"/>
      <c r="I41" s="18" t="n"/>
      <c r="J41" s="35" t="n"/>
      <c r="K41" s="21" t="n"/>
      <c r="L41" s="29">
        <f>IF(OR(J41="",K41=""),"",ROUND(J41*K41,2))</f>
        <v/>
      </c>
      <c r="M41" s="29">
        <f>IF(J41="","",ROUND(J41+IF(L41="",0,L41),2))</f>
        <v/>
      </c>
      <c r="N41" s="18" t="n"/>
      <c r="O41" s="18" t="n"/>
      <c r="P41" s="22" t="n"/>
      <c r="Q41" s="23">
        <f>IF(COUNTA(A41:B41,D41:K41,N41:P41)=0,"",IF(A41="","ID manquant",IF(B41="","Date manquante",IF(B41&gt;'Paramètres'!$B$5,"Date postérieure au contrôle",IF(COUNTIFS(Budget!$A$2:$A$101,F41,Budget!$B$2:$B$101,G41)=0,"Lot/poste hors budget",IF(J41&lt;=0,"Montant invalide",IF(AND(O41="Non",N41&lt;&gt;"Annulée"),"Justificatif manquant",IF(N41="Saisie","À contrôler",""))))))))</f>
        <v/>
      </c>
    </row>
    <row r="42">
      <c r="A42" s="18" t="n"/>
      <c r="B42" s="34" t="n"/>
      <c r="C42" s="28">
        <f>IF(B42="","",DATE(YEAR(B42),MONTH(B42),1))</f>
        <v/>
      </c>
      <c r="D42" s="13" t="n"/>
      <c r="E42" s="13" t="n"/>
      <c r="F42" s="18" t="n"/>
      <c r="G42" s="13" t="n"/>
      <c r="H42" s="13" t="n"/>
      <c r="I42" s="18" t="n"/>
      <c r="J42" s="35" t="n"/>
      <c r="K42" s="21" t="n"/>
      <c r="L42" s="29">
        <f>IF(OR(J42="",K42=""),"",ROUND(J42*K42,2))</f>
        <v/>
      </c>
      <c r="M42" s="29">
        <f>IF(J42="","",ROUND(J42+IF(L42="",0,L42),2))</f>
        <v/>
      </c>
      <c r="N42" s="18" t="n"/>
      <c r="O42" s="18" t="n"/>
      <c r="P42" s="22" t="n"/>
      <c r="Q42" s="23">
        <f>IF(COUNTA(A42:B42,D42:K42,N42:P42)=0,"",IF(A42="","ID manquant",IF(B42="","Date manquante",IF(B42&gt;'Paramètres'!$B$5,"Date postérieure au contrôle",IF(COUNTIFS(Budget!$A$2:$A$101,F42,Budget!$B$2:$B$101,G42)=0,"Lot/poste hors budget",IF(J42&lt;=0,"Montant invalide",IF(AND(O42="Non",N42&lt;&gt;"Annulée"),"Justificatif manquant",IF(N42="Saisie","À contrôler",""))))))))</f>
        <v/>
      </c>
    </row>
    <row r="43">
      <c r="A43" s="18" t="n"/>
      <c r="B43" s="34" t="n"/>
      <c r="C43" s="28">
        <f>IF(B43="","",DATE(YEAR(B43),MONTH(B43),1))</f>
        <v/>
      </c>
      <c r="D43" s="13" t="n"/>
      <c r="E43" s="13" t="n"/>
      <c r="F43" s="18" t="n"/>
      <c r="G43" s="13" t="n"/>
      <c r="H43" s="13" t="n"/>
      <c r="I43" s="18" t="n"/>
      <c r="J43" s="35" t="n"/>
      <c r="K43" s="21" t="n"/>
      <c r="L43" s="29">
        <f>IF(OR(J43="",K43=""),"",ROUND(J43*K43,2))</f>
        <v/>
      </c>
      <c r="M43" s="29">
        <f>IF(J43="","",ROUND(J43+IF(L43="",0,L43),2))</f>
        <v/>
      </c>
      <c r="N43" s="18" t="n"/>
      <c r="O43" s="18" t="n"/>
      <c r="P43" s="22" t="n"/>
      <c r="Q43" s="23">
        <f>IF(COUNTA(A43:B43,D43:K43,N43:P43)=0,"",IF(A43="","ID manquant",IF(B43="","Date manquante",IF(B43&gt;'Paramètres'!$B$5,"Date postérieure au contrôle",IF(COUNTIFS(Budget!$A$2:$A$101,F43,Budget!$B$2:$B$101,G43)=0,"Lot/poste hors budget",IF(J43&lt;=0,"Montant invalide",IF(AND(O43="Non",N43&lt;&gt;"Annulée"),"Justificatif manquant",IF(N43="Saisie","À contrôler",""))))))))</f>
        <v/>
      </c>
    </row>
    <row r="44">
      <c r="A44" s="18" t="n"/>
      <c r="B44" s="34" t="n"/>
      <c r="C44" s="28">
        <f>IF(B44="","",DATE(YEAR(B44),MONTH(B44),1))</f>
        <v/>
      </c>
      <c r="D44" s="13" t="n"/>
      <c r="E44" s="13" t="n"/>
      <c r="F44" s="18" t="n"/>
      <c r="G44" s="13" t="n"/>
      <c r="H44" s="13" t="n"/>
      <c r="I44" s="18" t="n"/>
      <c r="J44" s="35" t="n"/>
      <c r="K44" s="21" t="n"/>
      <c r="L44" s="29">
        <f>IF(OR(J44="",K44=""),"",ROUND(J44*K44,2))</f>
        <v/>
      </c>
      <c r="M44" s="29">
        <f>IF(J44="","",ROUND(J44+IF(L44="",0,L44),2))</f>
        <v/>
      </c>
      <c r="N44" s="18" t="n"/>
      <c r="O44" s="18" t="n"/>
      <c r="P44" s="22" t="n"/>
      <c r="Q44" s="23">
        <f>IF(COUNTA(A44:B44,D44:K44,N44:P44)=0,"",IF(A44="","ID manquant",IF(B44="","Date manquante",IF(B44&gt;'Paramètres'!$B$5,"Date postérieure au contrôle",IF(COUNTIFS(Budget!$A$2:$A$101,F44,Budget!$B$2:$B$101,G44)=0,"Lot/poste hors budget",IF(J44&lt;=0,"Montant invalide",IF(AND(O44="Non",N44&lt;&gt;"Annulée"),"Justificatif manquant",IF(N44="Saisie","À contrôler",""))))))))</f>
        <v/>
      </c>
    </row>
    <row r="45">
      <c r="A45" s="18" t="n"/>
      <c r="B45" s="34" t="n"/>
      <c r="C45" s="28">
        <f>IF(B45="","",DATE(YEAR(B45),MONTH(B45),1))</f>
        <v/>
      </c>
      <c r="D45" s="13" t="n"/>
      <c r="E45" s="13" t="n"/>
      <c r="F45" s="18" t="n"/>
      <c r="G45" s="13" t="n"/>
      <c r="H45" s="13" t="n"/>
      <c r="I45" s="18" t="n"/>
      <c r="J45" s="35" t="n"/>
      <c r="K45" s="21" t="n"/>
      <c r="L45" s="29">
        <f>IF(OR(J45="",K45=""),"",ROUND(J45*K45,2))</f>
        <v/>
      </c>
      <c r="M45" s="29">
        <f>IF(J45="","",ROUND(J45+IF(L45="",0,L45),2))</f>
        <v/>
      </c>
      <c r="N45" s="18" t="n"/>
      <c r="O45" s="18" t="n"/>
      <c r="P45" s="22" t="n"/>
      <c r="Q45" s="23">
        <f>IF(COUNTA(A45:B45,D45:K45,N45:P45)=0,"",IF(A45="","ID manquant",IF(B45="","Date manquante",IF(B45&gt;'Paramètres'!$B$5,"Date postérieure au contrôle",IF(COUNTIFS(Budget!$A$2:$A$101,F45,Budget!$B$2:$B$101,G45)=0,"Lot/poste hors budget",IF(J45&lt;=0,"Montant invalide",IF(AND(O45="Non",N45&lt;&gt;"Annulée"),"Justificatif manquant",IF(N45="Saisie","À contrôler",""))))))))</f>
        <v/>
      </c>
    </row>
    <row r="46">
      <c r="A46" s="18" t="n"/>
      <c r="B46" s="34" t="n"/>
      <c r="C46" s="28">
        <f>IF(B46="","",DATE(YEAR(B46),MONTH(B46),1))</f>
        <v/>
      </c>
      <c r="D46" s="13" t="n"/>
      <c r="E46" s="13" t="n"/>
      <c r="F46" s="18" t="n"/>
      <c r="G46" s="13" t="n"/>
      <c r="H46" s="13" t="n"/>
      <c r="I46" s="18" t="n"/>
      <c r="J46" s="35" t="n"/>
      <c r="K46" s="21" t="n"/>
      <c r="L46" s="29">
        <f>IF(OR(J46="",K46=""),"",ROUND(J46*K46,2))</f>
        <v/>
      </c>
      <c r="M46" s="29">
        <f>IF(J46="","",ROUND(J46+IF(L46="",0,L46),2))</f>
        <v/>
      </c>
      <c r="N46" s="18" t="n"/>
      <c r="O46" s="18" t="n"/>
      <c r="P46" s="22" t="n"/>
      <c r="Q46" s="23">
        <f>IF(COUNTA(A46:B46,D46:K46,N46:P46)=0,"",IF(A46="","ID manquant",IF(B46="","Date manquante",IF(B46&gt;'Paramètres'!$B$5,"Date postérieure au contrôle",IF(COUNTIFS(Budget!$A$2:$A$101,F46,Budget!$B$2:$B$101,G46)=0,"Lot/poste hors budget",IF(J46&lt;=0,"Montant invalide",IF(AND(O46="Non",N46&lt;&gt;"Annulée"),"Justificatif manquant",IF(N46="Saisie","À contrôler",""))))))))</f>
        <v/>
      </c>
    </row>
    <row r="47">
      <c r="A47" s="18" t="n"/>
      <c r="B47" s="34" t="n"/>
      <c r="C47" s="28">
        <f>IF(B47="","",DATE(YEAR(B47),MONTH(B47),1))</f>
        <v/>
      </c>
      <c r="D47" s="13" t="n"/>
      <c r="E47" s="13" t="n"/>
      <c r="F47" s="18" t="n"/>
      <c r="G47" s="13" t="n"/>
      <c r="H47" s="13" t="n"/>
      <c r="I47" s="18" t="n"/>
      <c r="J47" s="35" t="n"/>
      <c r="K47" s="21" t="n"/>
      <c r="L47" s="29">
        <f>IF(OR(J47="",K47=""),"",ROUND(J47*K47,2))</f>
        <v/>
      </c>
      <c r="M47" s="29">
        <f>IF(J47="","",ROUND(J47+IF(L47="",0,L47),2))</f>
        <v/>
      </c>
      <c r="N47" s="18" t="n"/>
      <c r="O47" s="18" t="n"/>
      <c r="P47" s="22" t="n"/>
      <c r="Q47" s="23">
        <f>IF(COUNTA(A47:B47,D47:K47,N47:P47)=0,"",IF(A47="","ID manquant",IF(B47="","Date manquante",IF(B47&gt;'Paramètres'!$B$5,"Date postérieure au contrôle",IF(COUNTIFS(Budget!$A$2:$A$101,F47,Budget!$B$2:$B$101,G47)=0,"Lot/poste hors budget",IF(J47&lt;=0,"Montant invalide",IF(AND(O47="Non",N47&lt;&gt;"Annulée"),"Justificatif manquant",IF(N47="Saisie","À contrôler",""))))))))</f>
        <v/>
      </c>
    </row>
    <row r="48">
      <c r="A48" s="18" t="n"/>
      <c r="B48" s="34" t="n"/>
      <c r="C48" s="28">
        <f>IF(B48="","",DATE(YEAR(B48),MONTH(B48),1))</f>
        <v/>
      </c>
      <c r="D48" s="13" t="n"/>
      <c r="E48" s="13" t="n"/>
      <c r="F48" s="18" t="n"/>
      <c r="G48" s="13" t="n"/>
      <c r="H48" s="13" t="n"/>
      <c r="I48" s="18" t="n"/>
      <c r="J48" s="35" t="n"/>
      <c r="K48" s="21" t="n"/>
      <c r="L48" s="29">
        <f>IF(OR(J48="",K48=""),"",ROUND(J48*K48,2))</f>
        <v/>
      </c>
      <c r="M48" s="29">
        <f>IF(J48="","",ROUND(J48+IF(L48="",0,L48),2))</f>
        <v/>
      </c>
      <c r="N48" s="18" t="n"/>
      <c r="O48" s="18" t="n"/>
      <c r="P48" s="22" t="n"/>
      <c r="Q48" s="23">
        <f>IF(COUNTA(A48:B48,D48:K48,N48:P48)=0,"",IF(A48="","ID manquant",IF(B48="","Date manquante",IF(B48&gt;'Paramètres'!$B$5,"Date postérieure au contrôle",IF(COUNTIFS(Budget!$A$2:$A$101,F48,Budget!$B$2:$B$101,G48)=0,"Lot/poste hors budget",IF(J48&lt;=0,"Montant invalide",IF(AND(O48="Non",N48&lt;&gt;"Annulée"),"Justificatif manquant",IF(N48="Saisie","À contrôler",""))))))))</f>
        <v/>
      </c>
    </row>
    <row r="49">
      <c r="A49" s="18" t="n"/>
      <c r="B49" s="34" t="n"/>
      <c r="C49" s="28">
        <f>IF(B49="","",DATE(YEAR(B49),MONTH(B49),1))</f>
        <v/>
      </c>
      <c r="D49" s="13" t="n"/>
      <c r="E49" s="13" t="n"/>
      <c r="F49" s="18" t="n"/>
      <c r="G49" s="13" t="n"/>
      <c r="H49" s="13" t="n"/>
      <c r="I49" s="18" t="n"/>
      <c r="J49" s="35" t="n"/>
      <c r="K49" s="21" t="n"/>
      <c r="L49" s="29">
        <f>IF(OR(J49="",K49=""),"",ROUND(J49*K49,2))</f>
        <v/>
      </c>
      <c r="M49" s="29">
        <f>IF(J49="","",ROUND(J49+IF(L49="",0,L49),2))</f>
        <v/>
      </c>
      <c r="N49" s="18" t="n"/>
      <c r="O49" s="18" t="n"/>
      <c r="P49" s="22" t="n"/>
      <c r="Q49" s="23">
        <f>IF(COUNTA(A49:B49,D49:K49,N49:P49)=0,"",IF(A49="","ID manquant",IF(B49="","Date manquante",IF(B49&gt;'Paramètres'!$B$5,"Date postérieure au contrôle",IF(COUNTIFS(Budget!$A$2:$A$101,F49,Budget!$B$2:$B$101,G49)=0,"Lot/poste hors budget",IF(J49&lt;=0,"Montant invalide",IF(AND(O49="Non",N49&lt;&gt;"Annulée"),"Justificatif manquant",IF(N49="Saisie","À contrôler",""))))))))</f>
        <v/>
      </c>
    </row>
    <row r="50">
      <c r="A50" s="18" t="n"/>
      <c r="B50" s="34" t="n"/>
      <c r="C50" s="28">
        <f>IF(B50="","",DATE(YEAR(B50),MONTH(B50),1))</f>
        <v/>
      </c>
      <c r="D50" s="13" t="n"/>
      <c r="E50" s="13" t="n"/>
      <c r="F50" s="18" t="n"/>
      <c r="G50" s="13" t="n"/>
      <c r="H50" s="13" t="n"/>
      <c r="I50" s="18" t="n"/>
      <c r="J50" s="35" t="n"/>
      <c r="K50" s="21" t="n"/>
      <c r="L50" s="29">
        <f>IF(OR(J50="",K50=""),"",ROUND(J50*K50,2))</f>
        <v/>
      </c>
      <c r="M50" s="29">
        <f>IF(J50="","",ROUND(J50+IF(L50="",0,L50),2))</f>
        <v/>
      </c>
      <c r="N50" s="18" t="n"/>
      <c r="O50" s="18" t="n"/>
      <c r="P50" s="22" t="n"/>
      <c r="Q50" s="23">
        <f>IF(COUNTA(A50:B50,D50:K50,N50:P50)=0,"",IF(A50="","ID manquant",IF(B50="","Date manquante",IF(B50&gt;'Paramètres'!$B$5,"Date postérieure au contrôle",IF(COUNTIFS(Budget!$A$2:$A$101,F50,Budget!$B$2:$B$101,G50)=0,"Lot/poste hors budget",IF(J50&lt;=0,"Montant invalide",IF(AND(O50="Non",N50&lt;&gt;"Annulée"),"Justificatif manquant",IF(N50="Saisie","À contrôler",""))))))))</f>
        <v/>
      </c>
    </row>
    <row r="51">
      <c r="A51" s="18" t="n"/>
      <c r="B51" s="34" t="n"/>
      <c r="C51" s="28">
        <f>IF(B51="","",DATE(YEAR(B51),MONTH(B51),1))</f>
        <v/>
      </c>
      <c r="D51" s="13" t="n"/>
      <c r="E51" s="13" t="n"/>
      <c r="F51" s="18" t="n"/>
      <c r="G51" s="13" t="n"/>
      <c r="H51" s="13" t="n"/>
      <c r="I51" s="18" t="n"/>
      <c r="J51" s="35" t="n"/>
      <c r="K51" s="21" t="n"/>
      <c r="L51" s="29">
        <f>IF(OR(J51="",K51=""),"",ROUND(J51*K51,2))</f>
        <v/>
      </c>
      <c r="M51" s="29">
        <f>IF(J51="","",ROUND(J51+IF(L51="",0,L51),2))</f>
        <v/>
      </c>
      <c r="N51" s="18" t="n"/>
      <c r="O51" s="18" t="n"/>
      <c r="P51" s="22" t="n"/>
      <c r="Q51" s="23">
        <f>IF(COUNTA(A51:B51,D51:K51,N51:P51)=0,"",IF(A51="","ID manquant",IF(B51="","Date manquante",IF(B51&gt;'Paramètres'!$B$5,"Date postérieure au contrôle",IF(COUNTIFS(Budget!$A$2:$A$101,F51,Budget!$B$2:$B$101,G51)=0,"Lot/poste hors budget",IF(J51&lt;=0,"Montant invalide",IF(AND(O51="Non",N51&lt;&gt;"Annulée"),"Justificatif manquant",IF(N51="Saisie","À contrôler",""))))))))</f>
        <v/>
      </c>
    </row>
    <row r="52">
      <c r="A52" s="18" t="n"/>
      <c r="B52" s="34" t="n"/>
      <c r="C52" s="28">
        <f>IF(B52="","",DATE(YEAR(B52),MONTH(B52),1))</f>
        <v/>
      </c>
      <c r="D52" s="13" t="n"/>
      <c r="E52" s="13" t="n"/>
      <c r="F52" s="18" t="n"/>
      <c r="G52" s="13" t="n"/>
      <c r="H52" s="13" t="n"/>
      <c r="I52" s="18" t="n"/>
      <c r="J52" s="35" t="n"/>
      <c r="K52" s="21" t="n"/>
      <c r="L52" s="29">
        <f>IF(OR(J52="",K52=""),"",ROUND(J52*K52,2))</f>
        <v/>
      </c>
      <c r="M52" s="29">
        <f>IF(J52="","",ROUND(J52+IF(L52="",0,L52),2))</f>
        <v/>
      </c>
      <c r="N52" s="18" t="n"/>
      <c r="O52" s="18" t="n"/>
      <c r="P52" s="22" t="n"/>
      <c r="Q52" s="23">
        <f>IF(COUNTA(A52:B52,D52:K52,N52:P52)=0,"",IF(A52="","ID manquant",IF(B52="","Date manquante",IF(B52&gt;'Paramètres'!$B$5,"Date postérieure au contrôle",IF(COUNTIFS(Budget!$A$2:$A$101,F52,Budget!$B$2:$B$101,G52)=0,"Lot/poste hors budget",IF(J52&lt;=0,"Montant invalide",IF(AND(O52="Non",N52&lt;&gt;"Annulée"),"Justificatif manquant",IF(N52="Saisie","À contrôler",""))))))))</f>
        <v/>
      </c>
    </row>
    <row r="53">
      <c r="A53" s="18" t="n"/>
      <c r="B53" s="34" t="n"/>
      <c r="C53" s="28">
        <f>IF(B53="","",DATE(YEAR(B53),MONTH(B53),1))</f>
        <v/>
      </c>
      <c r="D53" s="13" t="n"/>
      <c r="E53" s="13" t="n"/>
      <c r="F53" s="18" t="n"/>
      <c r="G53" s="13" t="n"/>
      <c r="H53" s="13" t="n"/>
      <c r="I53" s="18" t="n"/>
      <c r="J53" s="35" t="n"/>
      <c r="K53" s="21" t="n"/>
      <c r="L53" s="29">
        <f>IF(OR(J53="",K53=""),"",ROUND(J53*K53,2))</f>
        <v/>
      </c>
      <c r="M53" s="29">
        <f>IF(J53="","",ROUND(J53+IF(L53="",0,L53),2))</f>
        <v/>
      </c>
      <c r="N53" s="18" t="n"/>
      <c r="O53" s="18" t="n"/>
      <c r="P53" s="22" t="n"/>
      <c r="Q53" s="23">
        <f>IF(COUNTA(A53:B53,D53:K53,N53:P53)=0,"",IF(A53="","ID manquant",IF(B53="","Date manquante",IF(B53&gt;'Paramètres'!$B$5,"Date postérieure au contrôle",IF(COUNTIFS(Budget!$A$2:$A$101,F53,Budget!$B$2:$B$101,G53)=0,"Lot/poste hors budget",IF(J53&lt;=0,"Montant invalide",IF(AND(O53="Non",N53&lt;&gt;"Annulée"),"Justificatif manquant",IF(N53="Saisie","À contrôler",""))))))))</f>
        <v/>
      </c>
    </row>
    <row r="54">
      <c r="A54" s="18" t="n"/>
      <c r="B54" s="34" t="n"/>
      <c r="C54" s="28">
        <f>IF(B54="","",DATE(YEAR(B54),MONTH(B54),1))</f>
        <v/>
      </c>
      <c r="D54" s="13" t="n"/>
      <c r="E54" s="13" t="n"/>
      <c r="F54" s="18" t="n"/>
      <c r="G54" s="13" t="n"/>
      <c r="H54" s="13" t="n"/>
      <c r="I54" s="18" t="n"/>
      <c r="J54" s="35" t="n"/>
      <c r="K54" s="21" t="n"/>
      <c r="L54" s="29">
        <f>IF(OR(J54="",K54=""),"",ROUND(J54*K54,2))</f>
        <v/>
      </c>
      <c r="M54" s="29">
        <f>IF(J54="","",ROUND(J54+IF(L54="",0,L54),2))</f>
        <v/>
      </c>
      <c r="N54" s="18" t="n"/>
      <c r="O54" s="18" t="n"/>
      <c r="P54" s="22" t="n"/>
      <c r="Q54" s="23">
        <f>IF(COUNTA(A54:B54,D54:K54,N54:P54)=0,"",IF(A54="","ID manquant",IF(B54="","Date manquante",IF(B54&gt;'Paramètres'!$B$5,"Date postérieure au contrôle",IF(COUNTIFS(Budget!$A$2:$A$101,F54,Budget!$B$2:$B$101,G54)=0,"Lot/poste hors budget",IF(J54&lt;=0,"Montant invalide",IF(AND(O54="Non",N54&lt;&gt;"Annulée"),"Justificatif manquant",IF(N54="Saisie","À contrôler",""))))))))</f>
        <v/>
      </c>
    </row>
    <row r="55">
      <c r="A55" s="18" t="n"/>
      <c r="B55" s="34" t="n"/>
      <c r="C55" s="28">
        <f>IF(B55="","",DATE(YEAR(B55),MONTH(B55),1))</f>
        <v/>
      </c>
      <c r="D55" s="13" t="n"/>
      <c r="E55" s="13" t="n"/>
      <c r="F55" s="18" t="n"/>
      <c r="G55" s="13" t="n"/>
      <c r="H55" s="13" t="n"/>
      <c r="I55" s="18" t="n"/>
      <c r="J55" s="35" t="n"/>
      <c r="K55" s="21" t="n"/>
      <c r="L55" s="29">
        <f>IF(OR(J55="",K55=""),"",ROUND(J55*K55,2))</f>
        <v/>
      </c>
      <c r="M55" s="29">
        <f>IF(J55="","",ROUND(J55+IF(L55="",0,L55),2))</f>
        <v/>
      </c>
      <c r="N55" s="18" t="n"/>
      <c r="O55" s="18" t="n"/>
      <c r="P55" s="22" t="n"/>
      <c r="Q55" s="23">
        <f>IF(COUNTA(A55:B55,D55:K55,N55:P55)=0,"",IF(A55="","ID manquant",IF(B55="","Date manquante",IF(B55&gt;'Paramètres'!$B$5,"Date postérieure au contrôle",IF(COUNTIFS(Budget!$A$2:$A$101,F55,Budget!$B$2:$B$101,G55)=0,"Lot/poste hors budget",IF(J55&lt;=0,"Montant invalide",IF(AND(O55="Non",N55&lt;&gt;"Annulée"),"Justificatif manquant",IF(N55="Saisie","À contrôler",""))))))))</f>
        <v/>
      </c>
    </row>
    <row r="56">
      <c r="A56" s="18" t="n"/>
      <c r="B56" s="34" t="n"/>
      <c r="C56" s="28">
        <f>IF(B56="","",DATE(YEAR(B56),MONTH(B56),1))</f>
        <v/>
      </c>
      <c r="D56" s="13" t="n"/>
      <c r="E56" s="13" t="n"/>
      <c r="F56" s="18" t="n"/>
      <c r="G56" s="13" t="n"/>
      <c r="H56" s="13" t="n"/>
      <c r="I56" s="18" t="n"/>
      <c r="J56" s="35" t="n"/>
      <c r="K56" s="21" t="n"/>
      <c r="L56" s="29">
        <f>IF(OR(J56="",K56=""),"",ROUND(J56*K56,2))</f>
        <v/>
      </c>
      <c r="M56" s="29">
        <f>IF(J56="","",ROUND(J56+IF(L56="",0,L56),2))</f>
        <v/>
      </c>
      <c r="N56" s="18" t="n"/>
      <c r="O56" s="18" t="n"/>
      <c r="P56" s="22" t="n"/>
      <c r="Q56" s="23">
        <f>IF(COUNTA(A56:B56,D56:K56,N56:P56)=0,"",IF(A56="","ID manquant",IF(B56="","Date manquante",IF(B56&gt;'Paramètres'!$B$5,"Date postérieure au contrôle",IF(COUNTIFS(Budget!$A$2:$A$101,F56,Budget!$B$2:$B$101,G56)=0,"Lot/poste hors budget",IF(J56&lt;=0,"Montant invalide",IF(AND(O56="Non",N56&lt;&gt;"Annulée"),"Justificatif manquant",IF(N56="Saisie","À contrôler",""))))))))</f>
        <v/>
      </c>
    </row>
    <row r="57">
      <c r="A57" s="18" t="n"/>
      <c r="B57" s="34" t="n"/>
      <c r="C57" s="28">
        <f>IF(B57="","",DATE(YEAR(B57),MONTH(B57),1))</f>
        <v/>
      </c>
      <c r="D57" s="13" t="n"/>
      <c r="E57" s="13" t="n"/>
      <c r="F57" s="18" t="n"/>
      <c r="G57" s="13" t="n"/>
      <c r="H57" s="13" t="n"/>
      <c r="I57" s="18" t="n"/>
      <c r="J57" s="35" t="n"/>
      <c r="K57" s="21" t="n"/>
      <c r="L57" s="29">
        <f>IF(OR(J57="",K57=""),"",ROUND(J57*K57,2))</f>
        <v/>
      </c>
      <c r="M57" s="29">
        <f>IF(J57="","",ROUND(J57+IF(L57="",0,L57),2))</f>
        <v/>
      </c>
      <c r="N57" s="18" t="n"/>
      <c r="O57" s="18" t="n"/>
      <c r="P57" s="22" t="n"/>
      <c r="Q57" s="23">
        <f>IF(COUNTA(A57:B57,D57:K57,N57:P57)=0,"",IF(A57="","ID manquant",IF(B57="","Date manquante",IF(B57&gt;'Paramètres'!$B$5,"Date postérieure au contrôle",IF(COUNTIFS(Budget!$A$2:$A$101,F57,Budget!$B$2:$B$101,G57)=0,"Lot/poste hors budget",IF(J57&lt;=0,"Montant invalide",IF(AND(O57="Non",N57&lt;&gt;"Annulée"),"Justificatif manquant",IF(N57="Saisie","À contrôler",""))))))))</f>
        <v/>
      </c>
    </row>
    <row r="58">
      <c r="A58" s="18" t="n"/>
      <c r="B58" s="34" t="n"/>
      <c r="C58" s="28">
        <f>IF(B58="","",DATE(YEAR(B58),MONTH(B58),1))</f>
        <v/>
      </c>
      <c r="D58" s="13" t="n"/>
      <c r="E58" s="13" t="n"/>
      <c r="F58" s="18" t="n"/>
      <c r="G58" s="13" t="n"/>
      <c r="H58" s="13" t="n"/>
      <c r="I58" s="18" t="n"/>
      <c r="J58" s="35" t="n"/>
      <c r="K58" s="21" t="n"/>
      <c r="L58" s="29">
        <f>IF(OR(J58="",K58=""),"",ROUND(J58*K58,2))</f>
        <v/>
      </c>
      <c r="M58" s="29">
        <f>IF(J58="","",ROUND(J58+IF(L58="",0,L58),2))</f>
        <v/>
      </c>
      <c r="N58" s="18" t="n"/>
      <c r="O58" s="18" t="n"/>
      <c r="P58" s="22" t="n"/>
      <c r="Q58" s="23">
        <f>IF(COUNTA(A58:B58,D58:K58,N58:P58)=0,"",IF(A58="","ID manquant",IF(B58="","Date manquante",IF(B58&gt;'Paramètres'!$B$5,"Date postérieure au contrôle",IF(COUNTIFS(Budget!$A$2:$A$101,F58,Budget!$B$2:$B$101,G58)=0,"Lot/poste hors budget",IF(J58&lt;=0,"Montant invalide",IF(AND(O58="Non",N58&lt;&gt;"Annulée"),"Justificatif manquant",IF(N58="Saisie","À contrôler",""))))))))</f>
        <v/>
      </c>
    </row>
    <row r="59">
      <c r="A59" s="18" t="n"/>
      <c r="B59" s="34" t="n"/>
      <c r="C59" s="28">
        <f>IF(B59="","",DATE(YEAR(B59),MONTH(B59),1))</f>
        <v/>
      </c>
      <c r="D59" s="13" t="n"/>
      <c r="E59" s="13" t="n"/>
      <c r="F59" s="18" t="n"/>
      <c r="G59" s="13" t="n"/>
      <c r="H59" s="13" t="n"/>
      <c r="I59" s="18" t="n"/>
      <c r="J59" s="35" t="n"/>
      <c r="K59" s="21" t="n"/>
      <c r="L59" s="29">
        <f>IF(OR(J59="",K59=""),"",ROUND(J59*K59,2))</f>
        <v/>
      </c>
      <c r="M59" s="29">
        <f>IF(J59="","",ROUND(J59+IF(L59="",0,L59),2))</f>
        <v/>
      </c>
      <c r="N59" s="18" t="n"/>
      <c r="O59" s="18" t="n"/>
      <c r="P59" s="22" t="n"/>
      <c r="Q59" s="23">
        <f>IF(COUNTA(A59:B59,D59:K59,N59:P59)=0,"",IF(A59="","ID manquant",IF(B59="","Date manquante",IF(B59&gt;'Paramètres'!$B$5,"Date postérieure au contrôle",IF(COUNTIFS(Budget!$A$2:$A$101,F59,Budget!$B$2:$B$101,G59)=0,"Lot/poste hors budget",IF(J59&lt;=0,"Montant invalide",IF(AND(O59="Non",N59&lt;&gt;"Annulée"),"Justificatif manquant",IF(N59="Saisie","À contrôler",""))))))))</f>
        <v/>
      </c>
    </row>
    <row r="60">
      <c r="A60" s="18" t="n"/>
      <c r="B60" s="34" t="n"/>
      <c r="C60" s="28">
        <f>IF(B60="","",DATE(YEAR(B60),MONTH(B60),1))</f>
        <v/>
      </c>
      <c r="D60" s="13" t="n"/>
      <c r="E60" s="13" t="n"/>
      <c r="F60" s="18" t="n"/>
      <c r="G60" s="13" t="n"/>
      <c r="H60" s="13" t="n"/>
      <c r="I60" s="18" t="n"/>
      <c r="J60" s="35" t="n"/>
      <c r="K60" s="21" t="n"/>
      <c r="L60" s="29">
        <f>IF(OR(J60="",K60=""),"",ROUND(J60*K60,2))</f>
        <v/>
      </c>
      <c r="M60" s="29">
        <f>IF(J60="","",ROUND(J60+IF(L60="",0,L60),2))</f>
        <v/>
      </c>
      <c r="N60" s="18" t="n"/>
      <c r="O60" s="18" t="n"/>
      <c r="P60" s="22" t="n"/>
      <c r="Q60" s="23">
        <f>IF(COUNTA(A60:B60,D60:K60,N60:P60)=0,"",IF(A60="","ID manquant",IF(B60="","Date manquante",IF(B60&gt;'Paramètres'!$B$5,"Date postérieure au contrôle",IF(COUNTIFS(Budget!$A$2:$A$101,F60,Budget!$B$2:$B$101,G60)=0,"Lot/poste hors budget",IF(J60&lt;=0,"Montant invalide",IF(AND(O60="Non",N60&lt;&gt;"Annulée"),"Justificatif manquant",IF(N60="Saisie","À contrôler",""))))))))</f>
        <v/>
      </c>
    </row>
    <row r="61">
      <c r="A61" s="18" t="n"/>
      <c r="B61" s="34" t="n"/>
      <c r="C61" s="28">
        <f>IF(B61="","",DATE(YEAR(B61),MONTH(B61),1))</f>
        <v/>
      </c>
      <c r="D61" s="13" t="n"/>
      <c r="E61" s="13" t="n"/>
      <c r="F61" s="18" t="n"/>
      <c r="G61" s="13" t="n"/>
      <c r="H61" s="13" t="n"/>
      <c r="I61" s="18" t="n"/>
      <c r="J61" s="35" t="n"/>
      <c r="K61" s="21" t="n"/>
      <c r="L61" s="29">
        <f>IF(OR(J61="",K61=""),"",ROUND(J61*K61,2))</f>
        <v/>
      </c>
      <c r="M61" s="29">
        <f>IF(J61="","",ROUND(J61+IF(L61="",0,L61),2))</f>
        <v/>
      </c>
      <c r="N61" s="18" t="n"/>
      <c r="O61" s="18" t="n"/>
      <c r="P61" s="22" t="n"/>
      <c r="Q61" s="23">
        <f>IF(COUNTA(A61:B61,D61:K61,N61:P61)=0,"",IF(A61="","ID manquant",IF(B61="","Date manquante",IF(B61&gt;'Paramètres'!$B$5,"Date postérieure au contrôle",IF(COUNTIFS(Budget!$A$2:$A$101,F61,Budget!$B$2:$B$101,G61)=0,"Lot/poste hors budget",IF(J61&lt;=0,"Montant invalide",IF(AND(O61="Non",N61&lt;&gt;"Annulée"),"Justificatif manquant",IF(N61="Saisie","À contrôler",""))))))))</f>
        <v/>
      </c>
    </row>
    <row r="62">
      <c r="A62" s="18" t="n"/>
      <c r="B62" s="34" t="n"/>
      <c r="C62" s="28">
        <f>IF(B62="","",DATE(YEAR(B62),MONTH(B62),1))</f>
        <v/>
      </c>
      <c r="D62" s="13" t="n"/>
      <c r="E62" s="13" t="n"/>
      <c r="F62" s="18" t="n"/>
      <c r="G62" s="13" t="n"/>
      <c r="H62" s="13" t="n"/>
      <c r="I62" s="18" t="n"/>
      <c r="J62" s="35" t="n"/>
      <c r="K62" s="21" t="n"/>
      <c r="L62" s="29">
        <f>IF(OR(J62="",K62=""),"",ROUND(J62*K62,2))</f>
        <v/>
      </c>
      <c r="M62" s="29">
        <f>IF(J62="","",ROUND(J62+IF(L62="",0,L62),2))</f>
        <v/>
      </c>
      <c r="N62" s="18" t="n"/>
      <c r="O62" s="18" t="n"/>
      <c r="P62" s="22" t="n"/>
      <c r="Q62" s="23">
        <f>IF(COUNTA(A62:B62,D62:K62,N62:P62)=0,"",IF(A62="","ID manquant",IF(B62="","Date manquante",IF(B62&gt;'Paramètres'!$B$5,"Date postérieure au contrôle",IF(COUNTIFS(Budget!$A$2:$A$101,F62,Budget!$B$2:$B$101,G62)=0,"Lot/poste hors budget",IF(J62&lt;=0,"Montant invalide",IF(AND(O62="Non",N62&lt;&gt;"Annulée"),"Justificatif manquant",IF(N62="Saisie","À contrôler",""))))))))</f>
        <v/>
      </c>
    </row>
    <row r="63">
      <c r="A63" s="18" t="n"/>
      <c r="B63" s="34" t="n"/>
      <c r="C63" s="28">
        <f>IF(B63="","",DATE(YEAR(B63),MONTH(B63),1))</f>
        <v/>
      </c>
      <c r="D63" s="13" t="n"/>
      <c r="E63" s="13" t="n"/>
      <c r="F63" s="18" t="n"/>
      <c r="G63" s="13" t="n"/>
      <c r="H63" s="13" t="n"/>
      <c r="I63" s="18" t="n"/>
      <c r="J63" s="35" t="n"/>
      <c r="K63" s="21" t="n"/>
      <c r="L63" s="29">
        <f>IF(OR(J63="",K63=""),"",ROUND(J63*K63,2))</f>
        <v/>
      </c>
      <c r="M63" s="29">
        <f>IF(J63="","",ROUND(J63+IF(L63="",0,L63),2))</f>
        <v/>
      </c>
      <c r="N63" s="18" t="n"/>
      <c r="O63" s="18" t="n"/>
      <c r="P63" s="22" t="n"/>
      <c r="Q63" s="23">
        <f>IF(COUNTA(A63:B63,D63:K63,N63:P63)=0,"",IF(A63="","ID manquant",IF(B63="","Date manquante",IF(B63&gt;'Paramètres'!$B$5,"Date postérieure au contrôle",IF(COUNTIFS(Budget!$A$2:$A$101,F63,Budget!$B$2:$B$101,G63)=0,"Lot/poste hors budget",IF(J63&lt;=0,"Montant invalide",IF(AND(O63="Non",N63&lt;&gt;"Annulée"),"Justificatif manquant",IF(N63="Saisie","À contrôler",""))))))))</f>
        <v/>
      </c>
    </row>
    <row r="64">
      <c r="A64" s="18" t="n"/>
      <c r="B64" s="34" t="n"/>
      <c r="C64" s="28">
        <f>IF(B64="","",DATE(YEAR(B64),MONTH(B64),1))</f>
        <v/>
      </c>
      <c r="D64" s="13" t="n"/>
      <c r="E64" s="13" t="n"/>
      <c r="F64" s="18" t="n"/>
      <c r="G64" s="13" t="n"/>
      <c r="H64" s="13" t="n"/>
      <c r="I64" s="18" t="n"/>
      <c r="J64" s="35" t="n"/>
      <c r="K64" s="21" t="n"/>
      <c r="L64" s="29">
        <f>IF(OR(J64="",K64=""),"",ROUND(J64*K64,2))</f>
        <v/>
      </c>
      <c r="M64" s="29">
        <f>IF(J64="","",ROUND(J64+IF(L64="",0,L64),2))</f>
        <v/>
      </c>
      <c r="N64" s="18" t="n"/>
      <c r="O64" s="18" t="n"/>
      <c r="P64" s="22" t="n"/>
      <c r="Q64" s="23">
        <f>IF(COUNTA(A64:B64,D64:K64,N64:P64)=0,"",IF(A64="","ID manquant",IF(B64="","Date manquante",IF(B64&gt;'Paramètres'!$B$5,"Date postérieure au contrôle",IF(COUNTIFS(Budget!$A$2:$A$101,F64,Budget!$B$2:$B$101,G64)=0,"Lot/poste hors budget",IF(J64&lt;=0,"Montant invalide",IF(AND(O64="Non",N64&lt;&gt;"Annulée"),"Justificatif manquant",IF(N64="Saisie","À contrôler",""))))))))</f>
        <v/>
      </c>
    </row>
    <row r="65">
      <c r="A65" s="18" t="n"/>
      <c r="B65" s="34" t="n"/>
      <c r="C65" s="28">
        <f>IF(B65="","",DATE(YEAR(B65),MONTH(B65),1))</f>
        <v/>
      </c>
      <c r="D65" s="13" t="n"/>
      <c r="E65" s="13" t="n"/>
      <c r="F65" s="18" t="n"/>
      <c r="G65" s="13" t="n"/>
      <c r="H65" s="13" t="n"/>
      <c r="I65" s="18" t="n"/>
      <c r="J65" s="35" t="n"/>
      <c r="K65" s="21" t="n"/>
      <c r="L65" s="29">
        <f>IF(OR(J65="",K65=""),"",ROUND(J65*K65,2))</f>
        <v/>
      </c>
      <c r="M65" s="29">
        <f>IF(J65="","",ROUND(J65+IF(L65="",0,L65),2))</f>
        <v/>
      </c>
      <c r="N65" s="18" t="n"/>
      <c r="O65" s="18" t="n"/>
      <c r="P65" s="22" t="n"/>
      <c r="Q65" s="23">
        <f>IF(COUNTA(A65:B65,D65:K65,N65:P65)=0,"",IF(A65="","ID manquant",IF(B65="","Date manquante",IF(B65&gt;'Paramètres'!$B$5,"Date postérieure au contrôle",IF(COUNTIFS(Budget!$A$2:$A$101,F65,Budget!$B$2:$B$101,G65)=0,"Lot/poste hors budget",IF(J65&lt;=0,"Montant invalide",IF(AND(O65="Non",N65&lt;&gt;"Annulée"),"Justificatif manquant",IF(N65="Saisie","À contrôler",""))))))))</f>
        <v/>
      </c>
    </row>
    <row r="66">
      <c r="A66" s="18" t="n"/>
      <c r="B66" s="34" t="n"/>
      <c r="C66" s="28">
        <f>IF(B66="","",DATE(YEAR(B66),MONTH(B66),1))</f>
        <v/>
      </c>
      <c r="D66" s="13" t="n"/>
      <c r="E66" s="13" t="n"/>
      <c r="F66" s="18" t="n"/>
      <c r="G66" s="13" t="n"/>
      <c r="H66" s="13" t="n"/>
      <c r="I66" s="18" t="n"/>
      <c r="J66" s="35" t="n"/>
      <c r="K66" s="21" t="n"/>
      <c r="L66" s="29">
        <f>IF(OR(J66="",K66=""),"",ROUND(J66*K66,2))</f>
        <v/>
      </c>
      <c r="M66" s="29">
        <f>IF(J66="","",ROUND(J66+IF(L66="",0,L66),2))</f>
        <v/>
      </c>
      <c r="N66" s="18" t="n"/>
      <c r="O66" s="18" t="n"/>
      <c r="P66" s="22" t="n"/>
      <c r="Q66" s="23">
        <f>IF(COUNTA(A66:B66,D66:K66,N66:P66)=0,"",IF(A66="","ID manquant",IF(B66="","Date manquante",IF(B66&gt;'Paramètres'!$B$5,"Date postérieure au contrôle",IF(COUNTIFS(Budget!$A$2:$A$101,F66,Budget!$B$2:$B$101,G66)=0,"Lot/poste hors budget",IF(J66&lt;=0,"Montant invalide",IF(AND(O66="Non",N66&lt;&gt;"Annulée"),"Justificatif manquant",IF(N66="Saisie","À contrôler",""))))))))</f>
        <v/>
      </c>
    </row>
    <row r="67">
      <c r="A67" s="18" t="n"/>
      <c r="B67" s="34" t="n"/>
      <c r="C67" s="28">
        <f>IF(B67="","",DATE(YEAR(B67),MONTH(B67),1))</f>
        <v/>
      </c>
      <c r="D67" s="13" t="n"/>
      <c r="E67" s="13" t="n"/>
      <c r="F67" s="18" t="n"/>
      <c r="G67" s="13" t="n"/>
      <c r="H67" s="13" t="n"/>
      <c r="I67" s="18" t="n"/>
      <c r="J67" s="35" t="n"/>
      <c r="K67" s="21" t="n"/>
      <c r="L67" s="29">
        <f>IF(OR(J67="",K67=""),"",ROUND(J67*K67,2))</f>
        <v/>
      </c>
      <c r="M67" s="29">
        <f>IF(J67="","",ROUND(J67+IF(L67="",0,L67),2))</f>
        <v/>
      </c>
      <c r="N67" s="18" t="n"/>
      <c r="O67" s="18" t="n"/>
      <c r="P67" s="22" t="n"/>
      <c r="Q67" s="23">
        <f>IF(COUNTA(A67:B67,D67:K67,N67:P67)=0,"",IF(A67="","ID manquant",IF(B67="","Date manquante",IF(B67&gt;'Paramètres'!$B$5,"Date postérieure au contrôle",IF(COUNTIFS(Budget!$A$2:$A$101,F67,Budget!$B$2:$B$101,G67)=0,"Lot/poste hors budget",IF(J67&lt;=0,"Montant invalide",IF(AND(O67="Non",N67&lt;&gt;"Annulée"),"Justificatif manquant",IF(N67="Saisie","À contrôler",""))))))))</f>
        <v/>
      </c>
    </row>
    <row r="68">
      <c r="A68" s="18" t="n"/>
      <c r="B68" s="34" t="n"/>
      <c r="C68" s="28">
        <f>IF(B68="","",DATE(YEAR(B68),MONTH(B68),1))</f>
        <v/>
      </c>
      <c r="D68" s="13" t="n"/>
      <c r="E68" s="13" t="n"/>
      <c r="F68" s="18" t="n"/>
      <c r="G68" s="13" t="n"/>
      <c r="H68" s="13" t="n"/>
      <c r="I68" s="18" t="n"/>
      <c r="J68" s="35" t="n"/>
      <c r="K68" s="21" t="n"/>
      <c r="L68" s="29">
        <f>IF(OR(J68="",K68=""),"",ROUND(J68*K68,2))</f>
        <v/>
      </c>
      <c r="M68" s="29">
        <f>IF(J68="","",ROUND(J68+IF(L68="",0,L68),2))</f>
        <v/>
      </c>
      <c r="N68" s="18" t="n"/>
      <c r="O68" s="18" t="n"/>
      <c r="P68" s="22" t="n"/>
      <c r="Q68" s="23">
        <f>IF(COUNTA(A68:B68,D68:K68,N68:P68)=0,"",IF(A68="","ID manquant",IF(B68="","Date manquante",IF(B68&gt;'Paramètres'!$B$5,"Date postérieure au contrôle",IF(COUNTIFS(Budget!$A$2:$A$101,F68,Budget!$B$2:$B$101,G68)=0,"Lot/poste hors budget",IF(J68&lt;=0,"Montant invalide",IF(AND(O68="Non",N68&lt;&gt;"Annulée"),"Justificatif manquant",IF(N68="Saisie","À contrôler",""))))))))</f>
        <v/>
      </c>
    </row>
    <row r="69">
      <c r="A69" s="18" t="n"/>
      <c r="B69" s="34" t="n"/>
      <c r="C69" s="28">
        <f>IF(B69="","",DATE(YEAR(B69),MONTH(B69),1))</f>
        <v/>
      </c>
      <c r="D69" s="13" t="n"/>
      <c r="E69" s="13" t="n"/>
      <c r="F69" s="18" t="n"/>
      <c r="G69" s="13" t="n"/>
      <c r="H69" s="13" t="n"/>
      <c r="I69" s="18" t="n"/>
      <c r="J69" s="35" t="n"/>
      <c r="K69" s="21" t="n"/>
      <c r="L69" s="29">
        <f>IF(OR(J69="",K69=""),"",ROUND(J69*K69,2))</f>
        <v/>
      </c>
      <c r="M69" s="29">
        <f>IF(J69="","",ROUND(J69+IF(L69="",0,L69),2))</f>
        <v/>
      </c>
      <c r="N69" s="18" t="n"/>
      <c r="O69" s="18" t="n"/>
      <c r="P69" s="22" t="n"/>
      <c r="Q69" s="23">
        <f>IF(COUNTA(A69:B69,D69:K69,N69:P69)=0,"",IF(A69="","ID manquant",IF(B69="","Date manquante",IF(B69&gt;'Paramètres'!$B$5,"Date postérieure au contrôle",IF(COUNTIFS(Budget!$A$2:$A$101,F69,Budget!$B$2:$B$101,G69)=0,"Lot/poste hors budget",IF(J69&lt;=0,"Montant invalide",IF(AND(O69="Non",N69&lt;&gt;"Annulée"),"Justificatif manquant",IF(N69="Saisie","À contrôler",""))))))))</f>
        <v/>
      </c>
    </row>
    <row r="70">
      <c r="A70" s="18" t="n"/>
      <c r="B70" s="34" t="n"/>
      <c r="C70" s="28">
        <f>IF(B70="","",DATE(YEAR(B70),MONTH(B70),1))</f>
        <v/>
      </c>
      <c r="D70" s="13" t="n"/>
      <c r="E70" s="13" t="n"/>
      <c r="F70" s="18" t="n"/>
      <c r="G70" s="13" t="n"/>
      <c r="H70" s="13" t="n"/>
      <c r="I70" s="18" t="n"/>
      <c r="J70" s="35" t="n"/>
      <c r="K70" s="21" t="n"/>
      <c r="L70" s="29">
        <f>IF(OR(J70="",K70=""),"",ROUND(J70*K70,2))</f>
        <v/>
      </c>
      <c r="M70" s="29">
        <f>IF(J70="","",ROUND(J70+IF(L70="",0,L70),2))</f>
        <v/>
      </c>
      <c r="N70" s="18" t="n"/>
      <c r="O70" s="18" t="n"/>
      <c r="P70" s="22" t="n"/>
      <c r="Q70" s="23">
        <f>IF(COUNTA(A70:B70,D70:K70,N70:P70)=0,"",IF(A70="","ID manquant",IF(B70="","Date manquante",IF(B70&gt;'Paramètres'!$B$5,"Date postérieure au contrôle",IF(COUNTIFS(Budget!$A$2:$A$101,F70,Budget!$B$2:$B$101,G70)=0,"Lot/poste hors budget",IF(J70&lt;=0,"Montant invalide",IF(AND(O70="Non",N70&lt;&gt;"Annulée"),"Justificatif manquant",IF(N70="Saisie","À contrôler",""))))))))</f>
        <v/>
      </c>
    </row>
    <row r="71">
      <c r="A71" s="18" t="n"/>
      <c r="B71" s="34" t="n"/>
      <c r="C71" s="28">
        <f>IF(B71="","",DATE(YEAR(B71),MONTH(B71),1))</f>
        <v/>
      </c>
      <c r="D71" s="13" t="n"/>
      <c r="E71" s="13" t="n"/>
      <c r="F71" s="18" t="n"/>
      <c r="G71" s="13" t="n"/>
      <c r="H71" s="13" t="n"/>
      <c r="I71" s="18" t="n"/>
      <c r="J71" s="35" t="n"/>
      <c r="K71" s="21" t="n"/>
      <c r="L71" s="29">
        <f>IF(OR(J71="",K71=""),"",ROUND(J71*K71,2))</f>
        <v/>
      </c>
      <c r="M71" s="29">
        <f>IF(J71="","",ROUND(J71+IF(L71="",0,L71),2))</f>
        <v/>
      </c>
      <c r="N71" s="18" t="n"/>
      <c r="O71" s="18" t="n"/>
      <c r="P71" s="22" t="n"/>
      <c r="Q71" s="23">
        <f>IF(COUNTA(A71:B71,D71:K71,N71:P71)=0,"",IF(A71="","ID manquant",IF(B71="","Date manquante",IF(B71&gt;'Paramètres'!$B$5,"Date postérieure au contrôle",IF(COUNTIFS(Budget!$A$2:$A$101,F71,Budget!$B$2:$B$101,G71)=0,"Lot/poste hors budget",IF(J71&lt;=0,"Montant invalide",IF(AND(O71="Non",N71&lt;&gt;"Annulée"),"Justificatif manquant",IF(N71="Saisie","À contrôler",""))))))))</f>
        <v/>
      </c>
    </row>
    <row r="72">
      <c r="A72" s="18" t="n"/>
      <c r="B72" s="34" t="n"/>
      <c r="C72" s="28">
        <f>IF(B72="","",DATE(YEAR(B72),MONTH(B72),1))</f>
        <v/>
      </c>
      <c r="D72" s="13" t="n"/>
      <c r="E72" s="13" t="n"/>
      <c r="F72" s="18" t="n"/>
      <c r="G72" s="13" t="n"/>
      <c r="H72" s="13" t="n"/>
      <c r="I72" s="18" t="n"/>
      <c r="J72" s="35" t="n"/>
      <c r="K72" s="21" t="n"/>
      <c r="L72" s="29">
        <f>IF(OR(J72="",K72=""),"",ROUND(J72*K72,2))</f>
        <v/>
      </c>
      <c r="M72" s="29">
        <f>IF(J72="","",ROUND(J72+IF(L72="",0,L72),2))</f>
        <v/>
      </c>
      <c r="N72" s="18" t="n"/>
      <c r="O72" s="18" t="n"/>
      <c r="P72" s="22" t="n"/>
      <c r="Q72" s="23">
        <f>IF(COUNTA(A72:B72,D72:K72,N72:P72)=0,"",IF(A72="","ID manquant",IF(B72="","Date manquante",IF(B72&gt;'Paramètres'!$B$5,"Date postérieure au contrôle",IF(COUNTIFS(Budget!$A$2:$A$101,F72,Budget!$B$2:$B$101,G72)=0,"Lot/poste hors budget",IF(J72&lt;=0,"Montant invalide",IF(AND(O72="Non",N72&lt;&gt;"Annulée"),"Justificatif manquant",IF(N72="Saisie","À contrôler",""))))))))</f>
        <v/>
      </c>
    </row>
    <row r="73">
      <c r="A73" s="18" t="n"/>
      <c r="B73" s="34" t="n"/>
      <c r="C73" s="28">
        <f>IF(B73="","",DATE(YEAR(B73),MONTH(B73),1))</f>
        <v/>
      </c>
      <c r="D73" s="13" t="n"/>
      <c r="E73" s="13" t="n"/>
      <c r="F73" s="18" t="n"/>
      <c r="G73" s="13" t="n"/>
      <c r="H73" s="13" t="n"/>
      <c r="I73" s="18" t="n"/>
      <c r="J73" s="35" t="n"/>
      <c r="K73" s="21" t="n"/>
      <c r="L73" s="29">
        <f>IF(OR(J73="",K73=""),"",ROUND(J73*K73,2))</f>
        <v/>
      </c>
      <c r="M73" s="29">
        <f>IF(J73="","",ROUND(J73+IF(L73="",0,L73),2))</f>
        <v/>
      </c>
      <c r="N73" s="18" t="n"/>
      <c r="O73" s="18" t="n"/>
      <c r="P73" s="22" t="n"/>
      <c r="Q73" s="23">
        <f>IF(COUNTA(A73:B73,D73:K73,N73:P73)=0,"",IF(A73="","ID manquant",IF(B73="","Date manquante",IF(B73&gt;'Paramètres'!$B$5,"Date postérieure au contrôle",IF(COUNTIFS(Budget!$A$2:$A$101,F73,Budget!$B$2:$B$101,G73)=0,"Lot/poste hors budget",IF(J73&lt;=0,"Montant invalide",IF(AND(O73="Non",N73&lt;&gt;"Annulée"),"Justificatif manquant",IF(N73="Saisie","À contrôler",""))))))))</f>
        <v/>
      </c>
    </row>
    <row r="74">
      <c r="A74" s="18" t="n"/>
      <c r="B74" s="34" t="n"/>
      <c r="C74" s="28">
        <f>IF(B74="","",DATE(YEAR(B74),MONTH(B74),1))</f>
        <v/>
      </c>
      <c r="D74" s="13" t="n"/>
      <c r="E74" s="13" t="n"/>
      <c r="F74" s="18" t="n"/>
      <c r="G74" s="13" t="n"/>
      <c r="H74" s="13" t="n"/>
      <c r="I74" s="18" t="n"/>
      <c r="J74" s="35" t="n"/>
      <c r="K74" s="21" t="n"/>
      <c r="L74" s="29">
        <f>IF(OR(J74="",K74=""),"",ROUND(J74*K74,2))</f>
        <v/>
      </c>
      <c r="M74" s="29">
        <f>IF(J74="","",ROUND(J74+IF(L74="",0,L74),2))</f>
        <v/>
      </c>
      <c r="N74" s="18" t="n"/>
      <c r="O74" s="18" t="n"/>
      <c r="P74" s="22" t="n"/>
      <c r="Q74" s="23">
        <f>IF(COUNTA(A74:B74,D74:K74,N74:P74)=0,"",IF(A74="","ID manquant",IF(B74="","Date manquante",IF(B74&gt;'Paramètres'!$B$5,"Date postérieure au contrôle",IF(COUNTIFS(Budget!$A$2:$A$101,F74,Budget!$B$2:$B$101,G74)=0,"Lot/poste hors budget",IF(J74&lt;=0,"Montant invalide",IF(AND(O74="Non",N74&lt;&gt;"Annulée"),"Justificatif manquant",IF(N74="Saisie","À contrôler",""))))))))</f>
        <v/>
      </c>
    </row>
    <row r="75">
      <c r="A75" s="18" t="n"/>
      <c r="B75" s="34" t="n"/>
      <c r="C75" s="28">
        <f>IF(B75="","",DATE(YEAR(B75),MONTH(B75),1))</f>
        <v/>
      </c>
      <c r="D75" s="13" t="n"/>
      <c r="E75" s="13" t="n"/>
      <c r="F75" s="18" t="n"/>
      <c r="G75" s="13" t="n"/>
      <c r="H75" s="13" t="n"/>
      <c r="I75" s="18" t="n"/>
      <c r="J75" s="35" t="n"/>
      <c r="K75" s="21" t="n"/>
      <c r="L75" s="29">
        <f>IF(OR(J75="",K75=""),"",ROUND(J75*K75,2))</f>
        <v/>
      </c>
      <c r="M75" s="29">
        <f>IF(J75="","",ROUND(J75+IF(L75="",0,L75),2))</f>
        <v/>
      </c>
      <c r="N75" s="18" t="n"/>
      <c r="O75" s="18" t="n"/>
      <c r="P75" s="22" t="n"/>
      <c r="Q75" s="23">
        <f>IF(COUNTA(A75:B75,D75:K75,N75:P75)=0,"",IF(A75="","ID manquant",IF(B75="","Date manquante",IF(B75&gt;'Paramètres'!$B$5,"Date postérieure au contrôle",IF(COUNTIFS(Budget!$A$2:$A$101,F75,Budget!$B$2:$B$101,G75)=0,"Lot/poste hors budget",IF(J75&lt;=0,"Montant invalide",IF(AND(O75="Non",N75&lt;&gt;"Annulée"),"Justificatif manquant",IF(N75="Saisie","À contrôler",""))))))))</f>
        <v/>
      </c>
    </row>
    <row r="76">
      <c r="A76" s="18" t="n"/>
      <c r="B76" s="34" t="n"/>
      <c r="C76" s="28">
        <f>IF(B76="","",DATE(YEAR(B76),MONTH(B76),1))</f>
        <v/>
      </c>
      <c r="D76" s="13" t="n"/>
      <c r="E76" s="13" t="n"/>
      <c r="F76" s="18" t="n"/>
      <c r="G76" s="13" t="n"/>
      <c r="H76" s="13" t="n"/>
      <c r="I76" s="18" t="n"/>
      <c r="J76" s="35" t="n"/>
      <c r="K76" s="21" t="n"/>
      <c r="L76" s="29">
        <f>IF(OR(J76="",K76=""),"",ROUND(J76*K76,2))</f>
        <v/>
      </c>
      <c r="M76" s="29">
        <f>IF(J76="","",ROUND(J76+IF(L76="",0,L76),2))</f>
        <v/>
      </c>
      <c r="N76" s="18" t="n"/>
      <c r="O76" s="18" t="n"/>
      <c r="P76" s="22" t="n"/>
      <c r="Q76" s="23">
        <f>IF(COUNTA(A76:B76,D76:K76,N76:P76)=0,"",IF(A76="","ID manquant",IF(B76="","Date manquante",IF(B76&gt;'Paramètres'!$B$5,"Date postérieure au contrôle",IF(COUNTIFS(Budget!$A$2:$A$101,F76,Budget!$B$2:$B$101,G76)=0,"Lot/poste hors budget",IF(J76&lt;=0,"Montant invalide",IF(AND(O76="Non",N76&lt;&gt;"Annulée"),"Justificatif manquant",IF(N76="Saisie","À contrôler",""))))))))</f>
        <v/>
      </c>
    </row>
    <row r="77">
      <c r="A77" s="18" t="n"/>
      <c r="B77" s="34" t="n"/>
      <c r="C77" s="28">
        <f>IF(B77="","",DATE(YEAR(B77),MONTH(B77),1))</f>
        <v/>
      </c>
      <c r="D77" s="13" t="n"/>
      <c r="E77" s="13" t="n"/>
      <c r="F77" s="18" t="n"/>
      <c r="G77" s="13" t="n"/>
      <c r="H77" s="13" t="n"/>
      <c r="I77" s="18" t="n"/>
      <c r="J77" s="35" t="n"/>
      <c r="K77" s="21" t="n"/>
      <c r="L77" s="29">
        <f>IF(OR(J77="",K77=""),"",ROUND(J77*K77,2))</f>
        <v/>
      </c>
      <c r="M77" s="29">
        <f>IF(J77="","",ROUND(J77+IF(L77="",0,L77),2))</f>
        <v/>
      </c>
      <c r="N77" s="18" t="n"/>
      <c r="O77" s="18" t="n"/>
      <c r="P77" s="22" t="n"/>
      <c r="Q77" s="23">
        <f>IF(COUNTA(A77:B77,D77:K77,N77:P77)=0,"",IF(A77="","ID manquant",IF(B77="","Date manquante",IF(B77&gt;'Paramètres'!$B$5,"Date postérieure au contrôle",IF(COUNTIFS(Budget!$A$2:$A$101,F77,Budget!$B$2:$B$101,G77)=0,"Lot/poste hors budget",IF(J77&lt;=0,"Montant invalide",IF(AND(O77="Non",N77&lt;&gt;"Annulée"),"Justificatif manquant",IF(N77="Saisie","À contrôler",""))))))))</f>
        <v/>
      </c>
    </row>
    <row r="78">
      <c r="A78" s="18" t="n"/>
      <c r="B78" s="34" t="n"/>
      <c r="C78" s="28">
        <f>IF(B78="","",DATE(YEAR(B78),MONTH(B78),1))</f>
        <v/>
      </c>
      <c r="D78" s="13" t="n"/>
      <c r="E78" s="13" t="n"/>
      <c r="F78" s="18" t="n"/>
      <c r="G78" s="13" t="n"/>
      <c r="H78" s="13" t="n"/>
      <c r="I78" s="18" t="n"/>
      <c r="J78" s="35" t="n"/>
      <c r="K78" s="21" t="n"/>
      <c r="L78" s="29">
        <f>IF(OR(J78="",K78=""),"",ROUND(J78*K78,2))</f>
        <v/>
      </c>
      <c r="M78" s="29">
        <f>IF(J78="","",ROUND(J78+IF(L78="",0,L78),2))</f>
        <v/>
      </c>
      <c r="N78" s="18" t="n"/>
      <c r="O78" s="18" t="n"/>
      <c r="P78" s="22" t="n"/>
      <c r="Q78" s="23">
        <f>IF(COUNTA(A78:B78,D78:K78,N78:P78)=0,"",IF(A78="","ID manquant",IF(B78="","Date manquante",IF(B78&gt;'Paramètres'!$B$5,"Date postérieure au contrôle",IF(COUNTIFS(Budget!$A$2:$A$101,F78,Budget!$B$2:$B$101,G78)=0,"Lot/poste hors budget",IF(J78&lt;=0,"Montant invalide",IF(AND(O78="Non",N78&lt;&gt;"Annulée"),"Justificatif manquant",IF(N78="Saisie","À contrôler",""))))))))</f>
        <v/>
      </c>
    </row>
    <row r="79">
      <c r="A79" s="18" t="n"/>
      <c r="B79" s="34" t="n"/>
      <c r="C79" s="28">
        <f>IF(B79="","",DATE(YEAR(B79),MONTH(B79),1))</f>
        <v/>
      </c>
      <c r="D79" s="13" t="n"/>
      <c r="E79" s="13" t="n"/>
      <c r="F79" s="18" t="n"/>
      <c r="G79" s="13" t="n"/>
      <c r="H79" s="13" t="n"/>
      <c r="I79" s="18" t="n"/>
      <c r="J79" s="35" t="n"/>
      <c r="K79" s="21" t="n"/>
      <c r="L79" s="29">
        <f>IF(OR(J79="",K79=""),"",ROUND(J79*K79,2))</f>
        <v/>
      </c>
      <c r="M79" s="29">
        <f>IF(J79="","",ROUND(J79+IF(L79="",0,L79),2))</f>
        <v/>
      </c>
      <c r="N79" s="18" t="n"/>
      <c r="O79" s="18" t="n"/>
      <c r="P79" s="22" t="n"/>
      <c r="Q79" s="23">
        <f>IF(COUNTA(A79:B79,D79:K79,N79:P79)=0,"",IF(A79="","ID manquant",IF(B79="","Date manquante",IF(B79&gt;'Paramètres'!$B$5,"Date postérieure au contrôle",IF(COUNTIFS(Budget!$A$2:$A$101,F79,Budget!$B$2:$B$101,G79)=0,"Lot/poste hors budget",IF(J79&lt;=0,"Montant invalide",IF(AND(O79="Non",N79&lt;&gt;"Annulée"),"Justificatif manquant",IF(N79="Saisie","À contrôler",""))))))))</f>
        <v/>
      </c>
    </row>
    <row r="80">
      <c r="A80" s="18" t="n"/>
      <c r="B80" s="34" t="n"/>
      <c r="C80" s="28">
        <f>IF(B80="","",DATE(YEAR(B80),MONTH(B80),1))</f>
        <v/>
      </c>
      <c r="D80" s="13" t="n"/>
      <c r="E80" s="13" t="n"/>
      <c r="F80" s="18" t="n"/>
      <c r="G80" s="13" t="n"/>
      <c r="H80" s="13" t="n"/>
      <c r="I80" s="18" t="n"/>
      <c r="J80" s="35" t="n"/>
      <c r="K80" s="21" t="n"/>
      <c r="L80" s="29">
        <f>IF(OR(J80="",K80=""),"",ROUND(J80*K80,2))</f>
        <v/>
      </c>
      <c r="M80" s="29">
        <f>IF(J80="","",ROUND(J80+IF(L80="",0,L80),2))</f>
        <v/>
      </c>
      <c r="N80" s="18" t="n"/>
      <c r="O80" s="18" t="n"/>
      <c r="P80" s="22" t="n"/>
      <c r="Q80" s="23">
        <f>IF(COUNTA(A80:B80,D80:K80,N80:P80)=0,"",IF(A80="","ID manquant",IF(B80="","Date manquante",IF(B80&gt;'Paramètres'!$B$5,"Date postérieure au contrôle",IF(COUNTIFS(Budget!$A$2:$A$101,F80,Budget!$B$2:$B$101,G80)=0,"Lot/poste hors budget",IF(J80&lt;=0,"Montant invalide",IF(AND(O80="Non",N80&lt;&gt;"Annulée"),"Justificatif manquant",IF(N80="Saisie","À contrôler",""))))))))</f>
        <v/>
      </c>
    </row>
    <row r="81">
      <c r="A81" s="18" t="n"/>
      <c r="B81" s="34" t="n"/>
      <c r="C81" s="28">
        <f>IF(B81="","",DATE(YEAR(B81),MONTH(B81),1))</f>
        <v/>
      </c>
      <c r="D81" s="13" t="n"/>
      <c r="E81" s="13" t="n"/>
      <c r="F81" s="18" t="n"/>
      <c r="G81" s="13" t="n"/>
      <c r="H81" s="13" t="n"/>
      <c r="I81" s="18" t="n"/>
      <c r="J81" s="35" t="n"/>
      <c r="K81" s="21" t="n"/>
      <c r="L81" s="29">
        <f>IF(OR(J81="",K81=""),"",ROUND(J81*K81,2))</f>
        <v/>
      </c>
      <c r="M81" s="29">
        <f>IF(J81="","",ROUND(J81+IF(L81="",0,L81),2))</f>
        <v/>
      </c>
      <c r="N81" s="18" t="n"/>
      <c r="O81" s="18" t="n"/>
      <c r="P81" s="22" t="n"/>
      <c r="Q81" s="23">
        <f>IF(COUNTA(A81:B81,D81:K81,N81:P81)=0,"",IF(A81="","ID manquant",IF(B81="","Date manquante",IF(B81&gt;'Paramètres'!$B$5,"Date postérieure au contrôle",IF(COUNTIFS(Budget!$A$2:$A$101,F81,Budget!$B$2:$B$101,G81)=0,"Lot/poste hors budget",IF(J81&lt;=0,"Montant invalide",IF(AND(O81="Non",N81&lt;&gt;"Annulée"),"Justificatif manquant",IF(N81="Saisie","À contrôler",""))))))))</f>
        <v/>
      </c>
    </row>
    <row r="82">
      <c r="A82" s="18" t="n"/>
      <c r="B82" s="34" t="n"/>
      <c r="C82" s="28">
        <f>IF(B82="","",DATE(YEAR(B82),MONTH(B82),1))</f>
        <v/>
      </c>
      <c r="D82" s="13" t="n"/>
      <c r="E82" s="13" t="n"/>
      <c r="F82" s="18" t="n"/>
      <c r="G82" s="13" t="n"/>
      <c r="H82" s="13" t="n"/>
      <c r="I82" s="18" t="n"/>
      <c r="J82" s="35" t="n"/>
      <c r="K82" s="21" t="n"/>
      <c r="L82" s="29">
        <f>IF(OR(J82="",K82=""),"",ROUND(J82*K82,2))</f>
        <v/>
      </c>
      <c r="M82" s="29">
        <f>IF(J82="","",ROUND(J82+IF(L82="",0,L82),2))</f>
        <v/>
      </c>
      <c r="N82" s="18" t="n"/>
      <c r="O82" s="18" t="n"/>
      <c r="P82" s="22" t="n"/>
      <c r="Q82" s="23">
        <f>IF(COUNTA(A82:B82,D82:K82,N82:P82)=0,"",IF(A82="","ID manquant",IF(B82="","Date manquante",IF(B82&gt;'Paramètres'!$B$5,"Date postérieure au contrôle",IF(COUNTIFS(Budget!$A$2:$A$101,F82,Budget!$B$2:$B$101,G82)=0,"Lot/poste hors budget",IF(J82&lt;=0,"Montant invalide",IF(AND(O82="Non",N82&lt;&gt;"Annulée"),"Justificatif manquant",IF(N82="Saisie","À contrôler",""))))))))</f>
        <v/>
      </c>
    </row>
    <row r="83">
      <c r="A83" s="18" t="n"/>
      <c r="B83" s="34" t="n"/>
      <c r="C83" s="28">
        <f>IF(B83="","",DATE(YEAR(B83),MONTH(B83),1))</f>
        <v/>
      </c>
      <c r="D83" s="13" t="n"/>
      <c r="E83" s="13" t="n"/>
      <c r="F83" s="18" t="n"/>
      <c r="G83" s="13" t="n"/>
      <c r="H83" s="13" t="n"/>
      <c r="I83" s="18" t="n"/>
      <c r="J83" s="35" t="n"/>
      <c r="K83" s="21" t="n"/>
      <c r="L83" s="29">
        <f>IF(OR(J83="",K83=""),"",ROUND(J83*K83,2))</f>
        <v/>
      </c>
      <c r="M83" s="29">
        <f>IF(J83="","",ROUND(J83+IF(L83="",0,L83),2))</f>
        <v/>
      </c>
      <c r="N83" s="18" t="n"/>
      <c r="O83" s="18" t="n"/>
      <c r="P83" s="22" t="n"/>
      <c r="Q83" s="23">
        <f>IF(COUNTA(A83:B83,D83:K83,N83:P83)=0,"",IF(A83="","ID manquant",IF(B83="","Date manquante",IF(B83&gt;'Paramètres'!$B$5,"Date postérieure au contrôle",IF(COUNTIFS(Budget!$A$2:$A$101,F83,Budget!$B$2:$B$101,G83)=0,"Lot/poste hors budget",IF(J83&lt;=0,"Montant invalide",IF(AND(O83="Non",N83&lt;&gt;"Annulée"),"Justificatif manquant",IF(N83="Saisie","À contrôler",""))))))))</f>
        <v/>
      </c>
    </row>
    <row r="84">
      <c r="A84" s="18" t="n"/>
      <c r="B84" s="34" t="n"/>
      <c r="C84" s="28">
        <f>IF(B84="","",DATE(YEAR(B84),MONTH(B84),1))</f>
        <v/>
      </c>
      <c r="D84" s="13" t="n"/>
      <c r="E84" s="13" t="n"/>
      <c r="F84" s="18" t="n"/>
      <c r="G84" s="13" t="n"/>
      <c r="H84" s="13" t="n"/>
      <c r="I84" s="18" t="n"/>
      <c r="J84" s="35" t="n"/>
      <c r="K84" s="21" t="n"/>
      <c r="L84" s="29">
        <f>IF(OR(J84="",K84=""),"",ROUND(J84*K84,2))</f>
        <v/>
      </c>
      <c r="M84" s="29">
        <f>IF(J84="","",ROUND(J84+IF(L84="",0,L84),2))</f>
        <v/>
      </c>
      <c r="N84" s="18" t="n"/>
      <c r="O84" s="18" t="n"/>
      <c r="P84" s="22" t="n"/>
      <c r="Q84" s="23">
        <f>IF(COUNTA(A84:B84,D84:K84,N84:P84)=0,"",IF(A84="","ID manquant",IF(B84="","Date manquante",IF(B84&gt;'Paramètres'!$B$5,"Date postérieure au contrôle",IF(COUNTIFS(Budget!$A$2:$A$101,F84,Budget!$B$2:$B$101,G84)=0,"Lot/poste hors budget",IF(J84&lt;=0,"Montant invalide",IF(AND(O84="Non",N84&lt;&gt;"Annulée"),"Justificatif manquant",IF(N84="Saisie","À contrôler",""))))))))</f>
        <v/>
      </c>
    </row>
    <row r="85">
      <c r="A85" s="18" t="n"/>
      <c r="B85" s="34" t="n"/>
      <c r="C85" s="28">
        <f>IF(B85="","",DATE(YEAR(B85),MONTH(B85),1))</f>
        <v/>
      </c>
      <c r="D85" s="13" t="n"/>
      <c r="E85" s="13" t="n"/>
      <c r="F85" s="18" t="n"/>
      <c r="G85" s="13" t="n"/>
      <c r="H85" s="13" t="n"/>
      <c r="I85" s="18" t="n"/>
      <c r="J85" s="35" t="n"/>
      <c r="K85" s="21" t="n"/>
      <c r="L85" s="29">
        <f>IF(OR(J85="",K85=""),"",ROUND(J85*K85,2))</f>
        <v/>
      </c>
      <c r="M85" s="29">
        <f>IF(J85="","",ROUND(J85+IF(L85="",0,L85),2))</f>
        <v/>
      </c>
      <c r="N85" s="18" t="n"/>
      <c r="O85" s="18" t="n"/>
      <c r="P85" s="22" t="n"/>
      <c r="Q85" s="23">
        <f>IF(COUNTA(A85:B85,D85:K85,N85:P85)=0,"",IF(A85="","ID manquant",IF(B85="","Date manquante",IF(B85&gt;'Paramètres'!$B$5,"Date postérieure au contrôle",IF(COUNTIFS(Budget!$A$2:$A$101,F85,Budget!$B$2:$B$101,G85)=0,"Lot/poste hors budget",IF(J85&lt;=0,"Montant invalide",IF(AND(O85="Non",N85&lt;&gt;"Annulée"),"Justificatif manquant",IF(N85="Saisie","À contrôler",""))))))))</f>
        <v/>
      </c>
    </row>
    <row r="86">
      <c r="A86" s="18" t="n"/>
      <c r="B86" s="34" t="n"/>
      <c r="C86" s="28">
        <f>IF(B86="","",DATE(YEAR(B86),MONTH(B86),1))</f>
        <v/>
      </c>
      <c r="D86" s="13" t="n"/>
      <c r="E86" s="13" t="n"/>
      <c r="F86" s="18" t="n"/>
      <c r="G86" s="13" t="n"/>
      <c r="H86" s="13" t="n"/>
      <c r="I86" s="18" t="n"/>
      <c r="J86" s="35" t="n"/>
      <c r="K86" s="21" t="n"/>
      <c r="L86" s="29">
        <f>IF(OR(J86="",K86=""),"",ROUND(J86*K86,2))</f>
        <v/>
      </c>
      <c r="M86" s="29">
        <f>IF(J86="","",ROUND(J86+IF(L86="",0,L86),2))</f>
        <v/>
      </c>
      <c r="N86" s="18" t="n"/>
      <c r="O86" s="18" t="n"/>
      <c r="P86" s="22" t="n"/>
      <c r="Q86" s="23">
        <f>IF(COUNTA(A86:B86,D86:K86,N86:P86)=0,"",IF(A86="","ID manquant",IF(B86="","Date manquante",IF(B86&gt;'Paramètres'!$B$5,"Date postérieure au contrôle",IF(COUNTIFS(Budget!$A$2:$A$101,F86,Budget!$B$2:$B$101,G86)=0,"Lot/poste hors budget",IF(J86&lt;=0,"Montant invalide",IF(AND(O86="Non",N86&lt;&gt;"Annulée"),"Justificatif manquant",IF(N86="Saisie","À contrôler",""))))))))</f>
        <v/>
      </c>
    </row>
    <row r="87">
      <c r="A87" s="18" t="n"/>
      <c r="B87" s="34" t="n"/>
      <c r="C87" s="28">
        <f>IF(B87="","",DATE(YEAR(B87),MONTH(B87),1))</f>
        <v/>
      </c>
      <c r="D87" s="13" t="n"/>
      <c r="E87" s="13" t="n"/>
      <c r="F87" s="18" t="n"/>
      <c r="G87" s="13" t="n"/>
      <c r="H87" s="13" t="n"/>
      <c r="I87" s="18" t="n"/>
      <c r="J87" s="35" t="n"/>
      <c r="K87" s="21" t="n"/>
      <c r="L87" s="29">
        <f>IF(OR(J87="",K87=""),"",ROUND(J87*K87,2))</f>
        <v/>
      </c>
      <c r="M87" s="29">
        <f>IF(J87="","",ROUND(J87+IF(L87="",0,L87),2))</f>
        <v/>
      </c>
      <c r="N87" s="18" t="n"/>
      <c r="O87" s="18" t="n"/>
      <c r="P87" s="22" t="n"/>
      <c r="Q87" s="23">
        <f>IF(COUNTA(A87:B87,D87:K87,N87:P87)=0,"",IF(A87="","ID manquant",IF(B87="","Date manquante",IF(B87&gt;'Paramètres'!$B$5,"Date postérieure au contrôle",IF(COUNTIFS(Budget!$A$2:$A$101,F87,Budget!$B$2:$B$101,G87)=0,"Lot/poste hors budget",IF(J87&lt;=0,"Montant invalide",IF(AND(O87="Non",N87&lt;&gt;"Annulée"),"Justificatif manquant",IF(N87="Saisie","À contrôler",""))))))))</f>
        <v/>
      </c>
    </row>
    <row r="88">
      <c r="A88" s="18" t="n"/>
      <c r="B88" s="34" t="n"/>
      <c r="C88" s="28">
        <f>IF(B88="","",DATE(YEAR(B88),MONTH(B88),1))</f>
        <v/>
      </c>
      <c r="D88" s="13" t="n"/>
      <c r="E88" s="13" t="n"/>
      <c r="F88" s="18" t="n"/>
      <c r="G88" s="13" t="n"/>
      <c r="H88" s="13" t="n"/>
      <c r="I88" s="18" t="n"/>
      <c r="J88" s="35" t="n"/>
      <c r="K88" s="21" t="n"/>
      <c r="L88" s="29">
        <f>IF(OR(J88="",K88=""),"",ROUND(J88*K88,2))</f>
        <v/>
      </c>
      <c r="M88" s="29">
        <f>IF(J88="","",ROUND(J88+IF(L88="",0,L88),2))</f>
        <v/>
      </c>
      <c r="N88" s="18" t="n"/>
      <c r="O88" s="18" t="n"/>
      <c r="P88" s="22" t="n"/>
      <c r="Q88" s="23">
        <f>IF(COUNTA(A88:B88,D88:K88,N88:P88)=0,"",IF(A88="","ID manquant",IF(B88="","Date manquante",IF(B88&gt;'Paramètres'!$B$5,"Date postérieure au contrôle",IF(COUNTIFS(Budget!$A$2:$A$101,F88,Budget!$B$2:$B$101,G88)=0,"Lot/poste hors budget",IF(J88&lt;=0,"Montant invalide",IF(AND(O88="Non",N88&lt;&gt;"Annulée"),"Justificatif manquant",IF(N88="Saisie","À contrôler",""))))))))</f>
        <v/>
      </c>
    </row>
    <row r="89">
      <c r="A89" s="18" t="n"/>
      <c r="B89" s="34" t="n"/>
      <c r="C89" s="28">
        <f>IF(B89="","",DATE(YEAR(B89),MONTH(B89),1))</f>
        <v/>
      </c>
      <c r="D89" s="13" t="n"/>
      <c r="E89" s="13" t="n"/>
      <c r="F89" s="18" t="n"/>
      <c r="G89" s="13" t="n"/>
      <c r="H89" s="13" t="n"/>
      <c r="I89" s="18" t="n"/>
      <c r="J89" s="35" t="n"/>
      <c r="K89" s="21" t="n"/>
      <c r="L89" s="29">
        <f>IF(OR(J89="",K89=""),"",ROUND(J89*K89,2))</f>
        <v/>
      </c>
      <c r="M89" s="29">
        <f>IF(J89="","",ROUND(J89+IF(L89="",0,L89),2))</f>
        <v/>
      </c>
      <c r="N89" s="18" t="n"/>
      <c r="O89" s="18" t="n"/>
      <c r="P89" s="22" t="n"/>
      <c r="Q89" s="23">
        <f>IF(COUNTA(A89:B89,D89:K89,N89:P89)=0,"",IF(A89="","ID manquant",IF(B89="","Date manquante",IF(B89&gt;'Paramètres'!$B$5,"Date postérieure au contrôle",IF(COUNTIFS(Budget!$A$2:$A$101,F89,Budget!$B$2:$B$101,G89)=0,"Lot/poste hors budget",IF(J89&lt;=0,"Montant invalide",IF(AND(O89="Non",N89&lt;&gt;"Annulée"),"Justificatif manquant",IF(N89="Saisie","À contrôler",""))))))))</f>
        <v/>
      </c>
    </row>
    <row r="90">
      <c r="A90" s="18" t="n"/>
      <c r="B90" s="34" t="n"/>
      <c r="C90" s="28">
        <f>IF(B90="","",DATE(YEAR(B90),MONTH(B90),1))</f>
        <v/>
      </c>
      <c r="D90" s="13" t="n"/>
      <c r="E90" s="13" t="n"/>
      <c r="F90" s="18" t="n"/>
      <c r="G90" s="13" t="n"/>
      <c r="H90" s="13" t="n"/>
      <c r="I90" s="18" t="n"/>
      <c r="J90" s="35" t="n"/>
      <c r="K90" s="21" t="n"/>
      <c r="L90" s="29">
        <f>IF(OR(J90="",K90=""),"",ROUND(J90*K90,2))</f>
        <v/>
      </c>
      <c r="M90" s="29">
        <f>IF(J90="","",ROUND(J90+IF(L90="",0,L90),2))</f>
        <v/>
      </c>
      <c r="N90" s="18" t="n"/>
      <c r="O90" s="18" t="n"/>
      <c r="P90" s="22" t="n"/>
      <c r="Q90" s="23">
        <f>IF(COUNTA(A90:B90,D90:K90,N90:P90)=0,"",IF(A90="","ID manquant",IF(B90="","Date manquante",IF(B90&gt;'Paramètres'!$B$5,"Date postérieure au contrôle",IF(COUNTIFS(Budget!$A$2:$A$101,F90,Budget!$B$2:$B$101,G90)=0,"Lot/poste hors budget",IF(J90&lt;=0,"Montant invalide",IF(AND(O90="Non",N90&lt;&gt;"Annulée"),"Justificatif manquant",IF(N90="Saisie","À contrôler",""))))))))</f>
        <v/>
      </c>
    </row>
    <row r="91">
      <c r="A91" s="18" t="n"/>
      <c r="B91" s="34" t="n"/>
      <c r="C91" s="28">
        <f>IF(B91="","",DATE(YEAR(B91),MONTH(B91),1))</f>
        <v/>
      </c>
      <c r="D91" s="13" t="n"/>
      <c r="E91" s="13" t="n"/>
      <c r="F91" s="18" t="n"/>
      <c r="G91" s="13" t="n"/>
      <c r="H91" s="13" t="n"/>
      <c r="I91" s="18" t="n"/>
      <c r="J91" s="35" t="n"/>
      <c r="K91" s="21" t="n"/>
      <c r="L91" s="29">
        <f>IF(OR(J91="",K91=""),"",ROUND(J91*K91,2))</f>
        <v/>
      </c>
      <c r="M91" s="29">
        <f>IF(J91="","",ROUND(J91+IF(L91="",0,L91),2))</f>
        <v/>
      </c>
      <c r="N91" s="18" t="n"/>
      <c r="O91" s="18" t="n"/>
      <c r="P91" s="22" t="n"/>
      <c r="Q91" s="23">
        <f>IF(COUNTA(A91:B91,D91:K91,N91:P91)=0,"",IF(A91="","ID manquant",IF(B91="","Date manquante",IF(B91&gt;'Paramètres'!$B$5,"Date postérieure au contrôle",IF(COUNTIFS(Budget!$A$2:$A$101,F91,Budget!$B$2:$B$101,G91)=0,"Lot/poste hors budget",IF(J91&lt;=0,"Montant invalide",IF(AND(O91="Non",N91&lt;&gt;"Annulée"),"Justificatif manquant",IF(N91="Saisie","À contrôler",""))))))))</f>
        <v/>
      </c>
    </row>
    <row r="92">
      <c r="A92" s="18" t="n"/>
      <c r="B92" s="34" t="n"/>
      <c r="C92" s="28">
        <f>IF(B92="","",DATE(YEAR(B92),MONTH(B92),1))</f>
        <v/>
      </c>
      <c r="D92" s="13" t="n"/>
      <c r="E92" s="13" t="n"/>
      <c r="F92" s="18" t="n"/>
      <c r="G92" s="13" t="n"/>
      <c r="H92" s="13" t="n"/>
      <c r="I92" s="18" t="n"/>
      <c r="J92" s="35" t="n"/>
      <c r="K92" s="21" t="n"/>
      <c r="L92" s="29">
        <f>IF(OR(J92="",K92=""),"",ROUND(J92*K92,2))</f>
        <v/>
      </c>
      <c r="M92" s="29">
        <f>IF(J92="","",ROUND(J92+IF(L92="",0,L92),2))</f>
        <v/>
      </c>
      <c r="N92" s="18" t="n"/>
      <c r="O92" s="18" t="n"/>
      <c r="P92" s="22" t="n"/>
      <c r="Q92" s="23">
        <f>IF(COUNTA(A92:B92,D92:K92,N92:P92)=0,"",IF(A92="","ID manquant",IF(B92="","Date manquante",IF(B92&gt;'Paramètres'!$B$5,"Date postérieure au contrôle",IF(COUNTIFS(Budget!$A$2:$A$101,F92,Budget!$B$2:$B$101,G92)=0,"Lot/poste hors budget",IF(J92&lt;=0,"Montant invalide",IF(AND(O92="Non",N92&lt;&gt;"Annulée"),"Justificatif manquant",IF(N92="Saisie","À contrôler",""))))))))</f>
        <v/>
      </c>
    </row>
    <row r="93">
      <c r="A93" s="18" t="n"/>
      <c r="B93" s="34" t="n"/>
      <c r="C93" s="28">
        <f>IF(B93="","",DATE(YEAR(B93),MONTH(B93),1))</f>
        <v/>
      </c>
      <c r="D93" s="13" t="n"/>
      <c r="E93" s="13" t="n"/>
      <c r="F93" s="18" t="n"/>
      <c r="G93" s="13" t="n"/>
      <c r="H93" s="13" t="n"/>
      <c r="I93" s="18" t="n"/>
      <c r="J93" s="35" t="n"/>
      <c r="K93" s="21" t="n"/>
      <c r="L93" s="29">
        <f>IF(OR(J93="",K93=""),"",ROUND(J93*K93,2))</f>
        <v/>
      </c>
      <c r="M93" s="29">
        <f>IF(J93="","",ROUND(J93+IF(L93="",0,L93),2))</f>
        <v/>
      </c>
      <c r="N93" s="18" t="n"/>
      <c r="O93" s="18" t="n"/>
      <c r="P93" s="22" t="n"/>
      <c r="Q93" s="23">
        <f>IF(COUNTA(A93:B93,D93:K93,N93:P93)=0,"",IF(A93="","ID manquant",IF(B93="","Date manquante",IF(B93&gt;'Paramètres'!$B$5,"Date postérieure au contrôle",IF(COUNTIFS(Budget!$A$2:$A$101,F93,Budget!$B$2:$B$101,G93)=0,"Lot/poste hors budget",IF(J93&lt;=0,"Montant invalide",IF(AND(O93="Non",N93&lt;&gt;"Annulée"),"Justificatif manquant",IF(N93="Saisie","À contrôler",""))))))))</f>
        <v/>
      </c>
    </row>
    <row r="94">
      <c r="A94" s="18" t="n"/>
      <c r="B94" s="34" t="n"/>
      <c r="C94" s="28">
        <f>IF(B94="","",DATE(YEAR(B94),MONTH(B94),1))</f>
        <v/>
      </c>
      <c r="D94" s="13" t="n"/>
      <c r="E94" s="13" t="n"/>
      <c r="F94" s="18" t="n"/>
      <c r="G94" s="13" t="n"/>
      <c r="H94" s="13" t="n"/>
      <c r="I94" s="18" t="n"/>
      <c r="J94" s="35" t="n"/>
      <c r="K94" s="21" t="n"/>
      <c r="L94" s="29">
        <f>IF(OR(J94="",K94=""),"",ROUND(J94*K94,2))</f>
        <v/>
      </c>
      <c r="M94" s="29">
        <f>IF(J94="","",ROUND(J94+IF(L94="",0,L94),2))</f>
        <v/>
      </c>
      <c r="N94" s="18" t="n"/>
      <c r="O94" s="18" t="n"/>
      <c r="P94" s="22" t="n"/>
      <c r="Q94" s="23">
        <f>IF(COUNTA(A94:B94,D94:K94,N94:P94)=0,"",IF(A94="","ID manquant",IF(B94="","Date manquante",IF(B94&gt;'Paramètres'!$B$5,"Date postérieure au contrôle",IF(COUNTIFS(Budget!$A$2:$A$101,F94,Budget!$B$2:$B$101,G94)=0,"Lot/poste hors budget",IF(J94&lt;=0,"Montant invalide",IF(AND(O94="Non",N94&lt;&gt;"Annulée"),"Justificatif manquant",IF(N94="Saisie","À contrôler",""))))))))</f>
        <v/>
      </c>
    </row>
    <row r="95">
      <c r="A95" s="18" t="n"/>
      <c r="B95" s="34" t="n"/>
      <c r="C95" s="28">
        <f>IF(B95="","",DATE(YEAR(B95),MONTH(B95),1))</f>
        <v/>
      </c>
      <c r="D95" s="13" t="n"/>
      <c r="E95" s="13" t="n"/>
      <c r="F95" s="18" t="n"/>
      <c r="G95" s="13" t="n"/>
      <c r="H95" s="13" t="n"/>
      <c r="I95" s="18" t="n"/>
      <c r="J95" s="35" t="n"/>
      <c r="K95" s="21" t="n"/>
      <c r="L95" s="29">
        <f>IF(OR(J95="",K95=""),"",ROUND(J95*K95,2))</f>
        <v/>
      </c>
      <c r="M95" s="29">
        <f>IF(J95="","",ROUND(J95+IF(L95="",0,L95),2))</f>
        <v/>
      </c>
      <c r="N95" s="18" t="n"/>
      <c r="O95" s="18" t="n"/>
      <c r="P95" s="22" t="n"/>
      <c r="Q95" s="23">
        <f>IF(COUNTA(A95:B95,D95:K95,N95:P95)=0,"",IF(A95="","ID manquant",IF(B95="","Date manquante",IF(B95&gt;'Paramètres'!$B$5,"Date postérieure au contrôle",IF(COUNTIFS(Budget!$A$2:$A$101,F95,Budget!$B$2:$B$101,G95)=0,"Lot/poste hors budget",IF(J95&lt;=0,"Montant invalide",IF(AND(O95="Non",N95&lt;&gt;"Annulée"),"Justificatif manquant",IF(N95="Saisie","À contrôler",""))))))))</f>
        <v/>
      </c>
    </row>
    <row r="96">
      <c r="A96" s="18" t="n"/>
      <c r="B96" s="34" t="n"/>
      <c r="C96" s="28">
        <f>IF(B96="","",DATE(YEAR(B96),MONTH(B96),1))</f>
        <v/>
      </c>
      <c r="D96" s="13" t="n"/>
      <c r="E96" s="13" t="n"/>
      <c r="F96" s="18" t="n"/>
      <c r="G96" s="13" t="n"/>
      <c r="H96" s="13" t="n"/>
      <c r="I96" s="18" t="n"/>
      <c r="J96" s="35" t="n"/>
      <c r="K96" s="21" t="n"/>
      <c r="L96" s="29">
        <f>IF(OR(J96="",K96=""),"",ROUND(J96*K96,2))</f>
        <v/>
      </c>
      <c r="M96" s="29">
        <f>IF(J96="","",ROUND(J96+IF(L96="",0,L96),2))</f>
        <v/>
      </c>
      <c r="N96" s="18" t="n"/>
      <c r="O96" s="18" t="n"/>
      <c r="P96" s="22" t="n"/>
      <c r="Q96" s="23">
        <f>IF(COUNTA(A96:B96,D96:K96,N96:P96)=0,"",IF(A96="","ID manquant",IF(B96="","Date manquante",IF(B96&gt;'Paramètres'!$B$5,"Date postérieure au contrôle",IF(COUNTIFS(Budget!$A$2:$A$101,F96,Budget!$B$2:$B$101,G96)=0,"Lot/poste hors budget",IF(J96&lt;=0,"Montant invalide",IF(AND(O96="Non",N96&lt;&gt;"Annulée"),"Justificatif manquant",IF(N96="Saisie","À contrôler",""))))))))</f>
        <v/>
      </c>
    </row>
    <row r="97">
      <c r="A97" s="18" t="n"/>
      <c r="B97" s="34" t="n"/>
      <c r="C97" s="28">
        <f>IF(B97="","",DATE(YEAR(B97),MONTH(B97),1))</f>
        <v/>
      </c>
      <c r="D97" s="13" t="n"/>
      <c r="E97" s="13" t="n"/>
      <c r="F97" s="18" t="n"/>
      <c r="G97" s="13" t="n"/>
      <c r="H97" s="13" t="n"/>
      <c r="I97" s="18" t="n"/>
      <c r="J97" s="35" t="n"/>
      <c r="K97" s="21" t="n"/>
      <c r="L97" s="29">
        <f>IF(OR(J97="",K97=""),"",ROUND(J97*K97,2))</f>
        <v/>
      </c>
      <c r="M97" s="29">
        <f>IF(J97="","",ROUND(J97+IF(L97="",0,L97),2))</f>
        <v/>
      </c>
      <c r="N97" s="18" t="n"/>
      <c r="O97" s="18" t="n"/>
      <c r="P97" s="22" t="n"/>
      <c r="Q97" s="23">
        <f>IF(COUNTA(A97:B97,D97:K97,N97:P97)=0,"",IF(A97="","ID manquant",IF(B97="","Date manquante",IF(B97&gt;'Paramètres'!$B$5,"Date postérieure au contrôle",IF(COUNTIFS(Budget!$A$2:$A$101,F97,Budget!$B$2:$B$101,G97)=0,"Lot/poste hors budget",IF(J97&lt;=0,"Montant invalide",IF(AND(O97="Non",N97&lt;&gt;"Annulée"),"Justificatif manquant",IF(N97="Saisie","À contrôler",""))))))))</f>
        <v/>
      </c>
    </row>
    <row r="98">
      <c r="A98" s="18" t="n"/>
      <c r="B98" s="34" t="n"/>
      <c r="C98" s="28">
        <f>IF(B98="","",DATE(YEAR(B98),MONTH(B98),1))</f>
        <v/>
      </c>
      <c r="D98" s="13" t="n"/>
      <c r="E98" s="13" t="n"/>
      <c r="F98" s="18" t="n"/>
      <c r="G98" s="13" t="n"/>
      <c r="H98" s="13" t="n"/>
      <c r="I98" s="18" t="n"/>
      <c r="J98" s="35" t="n"/>
      <c r="K98" s="21" t="n"/>
      <c r="L98" s="29">
        <f>IF(OR(J98="",K98=""),"",ROUND(J98*K98,2))</f>
        <v/>
      </c>
      <c r="M98" s="29">
        <f>IF(J98="","",ROUND(J98+IF(L98="",0,L98),2))</f>
        <v/>
      </c>
      <c r="N98" s="18" t="n"/>
      <c r="O98" s="18" t="n"/>
      <c r="P98" s="22" t="n"/>
      <c r="Q98" s="23">
        <f>IF(COUNTA(A98:B98,D98:K98,N98:P98)=0,"",IF(A98="","ID manquant",IF(B98="","Date manquante",IF(B98&gt;'Paramètres'!$B$5,"Date postérieure au contrôle",IF(COUNTIFS(Budget!$A$2:$A$101,F98,Budget!$B$2:$B$101,G98)=0,"Lot/poste hors budget",IF(J98&lt;=0,"Montant invalide",IF(AND(O98="Non",N98&lt;&gt;"Annulée"),"Justificatif manquant",IF(N98="Saisie","À contrôler",""))))))))</f>
        <v/>
      </c>
    </row>
    <row r="99">
      <c r="A99" s="18" t="n"/>
      <c r="B99" s="34" t="n"/>
      <c r="C99" s="28">
        <f>IF(B99="","",DATE(YEAR(B99),MONTH(B99),1))</f>
        <v/>
      </c>
      <c r="D99" s="13" t="n"/>
      <c r="E99" s="13" t="n"/>
      <c r="F99" s="18" t="n"/>
      <c r="G99" s="13" t="n"/>
      <c r="H99" s="13" t="n"/>
      <c r="I99" s="18" t="n"/>
      <c r="J99" s="35" t="n"/>
      <c r="K99" s="21" t="n"/>
      <c r="L99" s="29">
        <f>IF(OR(J99="",K99=""),"",ROUND(J99*K99,2))</f>
        <v/>
      </c>
      <c r="M99" s="29">
        <f>IF(J99="","",ROUND(J99+IF(L99="",0,L99),2))</f>
        <v/>
      </c>
      <c r="N99" s="18" t="n"/>
      <c r="O99" s="18" t="n"/>
      <c r="P99" s="22" t="n"/>
      <c r="Q99" s="23">
        <f>IF(COUNTA(A99:B99,D99:K99,N99:P99)=0,"",IF(A99="","ID manquant",IF(B99="","Date manquante",IF(B99&gt;'Paramètres'!$B$5,"Date postérieure au contrôle",IF(COUNTIFS(Budget!$A$2:$A$101,F99,Budget!$B$2:$B$101,G99)=0,"Lot/poste hors budget",IF(J99&lt;=0,"Montant invalide",IF(AND(O99="Non",N99&lt;&gt;"Annulée"),"Justificatif manquant",IF(N99="Saisie","À contrôler",""))))))))</f>
        <v/>
      </c>
    </row>
    <row r="100">
      <c r="A100" s="18" t="n"/>
      <c r="B100" s="34" t="n"/>
      <c r="C100" s="28">
        <f>IF(B100="","",DATE(YEAR(B100),MONTH(B100),1))</f>
        <v/>
      </c>
      <c r="D100" s="13" t="n"/>
      <c r="E100" s="13" t="n"/>
      <c r="F100" s="18" t="n"/>
      <c r="G100" s="13" t="n"/>
      <c r="H100" s="13" t="n"/>
      <c r="I100" s="18" t="n"/>
      <c r="J100" s="35" t="n"/>
      <c r="K100" s="21" t="n"/>
      <c r="L100" s="29">
        <f>IF(OR(J100="",K100=""),"",ROUND(J100*K100,2))</f>
        <v/>
      </c>
      <c r="M100" s="29">
        <f>IF(J100="","",ROUND(J100+IF(L100="",0,L100),2))</f>
        <v/>
      </c>
      <c r="N100" s="18" t="n"/>
      <c r="O100" s="18" t="n"/>
      <c r="P100" s="22" t="n"/>
      <c r="Q100" s="23">
        <f>IF(COUNTA(A100:B100,D100:K100,N100:P100)=0,"",IF(A100="","ID manquant",IF(B100="","Date manquante",IF(B100&gt;'Paramètres'!$B$5,"Date postérieure au contrôle",IF(COUNTIFS(Budget!$A$2:$A$101,F100,Budget!$B$2:$B$101,G100)=0,"Lot/poste hors budget",IF(J100&lt;=0,"Montant invalide",IF(AND(O100="Non",N100&lt;&gt;"Annulée"),"Justificatif manquant",IF(N100="Saisie","À contrôler",""))))))))</f>
        <v/>
      </c>
    </row>
    <row r="101">
      <c r="A101" s="18" t="n"/>
      <c r="B101" s="34" t="n"/>
      <c r="C101" s="28">
        <f>IF(B101="","",DATE(YEAR(B101),MONTH(B101),1))</f>
        <v/>
      </c>
      <c r="D101" s="13" t="n"/>
      <c r="E101" s="13" t="n"/>
      <c r="F101" s="18" t="n"/>
      <c r="G101" s="13" t="n"/>
      <c r="H101" s="13" t="n"/>
      <c r="I101" s="18" t="n"/>
      <c r="J101" s="35" t="n"/>
      <c r="K101" s="21" t="n"/>
      <c r="L101" s="29">
        <f>IF(OR(J101="",K101=""),"",ROUND(J101*K101,2))</f>
        <v/>
      </c>
      <c r="M101" s="29">
        <f>IF(J101="","",ROUND(J101+IF(L101="",0,L101),2))</f>
        <v/>
      </c>
      <c r="N101" s="18" t="n"/>
      <c r="O101" s="18" t="n"/>
      <c r="P101" s="22" t="n"/>
      <c r="Q101" s="23">
        <f>IF(COUNTA(A101:B101,D101:K101,N101:P101)=0,"",IF(A101="","ID manquant",IF(B101="","Date manquante",IF(B101&gt;'Paramètres'!$B$5,"Date postérieure au contrôle",IF(COUNTIFS(Budget!$A$2:$A$101,F101,Budget!$B$2:$B$101,G101)=0,"Lot/poste hors budget",IF(J101&lt;=0,"Montant invalide",IF(AND(O101="Non",N101&lt;&gt;"Annulée"),"Justificatif manquant",IF(N101="Saisie","À contrôler",""))))))))</f>
        <v/>
      </c>
    </row>
    <row r="102">
      <c r="A102" s="18" t="n"/>
      <c r="B102" s="34" t="n"/>
      <c r="C102" s="28">
        <f>IF(B102="","",DATE(YEAR(B102),MONTH(B102),1))</f>
        <v/>
      </c>
      <c r="D102" s="13" t="n"/>
      <c r="E102" s="13" t="n"/>
      <c r="F102" s="18" t="n"/>
      <c r="G102" s="13" t="n"/>
      <c r="H102" s="13" t="n"/>
      <c r="I102" s="18" t="n"/>
      <c r="J102" s="35" t="n"/>
      <c r="K102" s="21" t="n"/>
      <c r="L102" s="29">
        <f>IF(OR(J102="",K102=""),"",ROUND(J102*K102,2))</f>
        <v/>
      </c>
      <c r="M102" s="29">
        <f>IF(J102="","",ROUND(J102+IF(L102="",0,L102),2))</f>
        <v/>
      </c>
      <c r="N102" s="18" t="n"/>
      <c r="O102" s="18" t="n"/>
      <c r="P102" s="22" t="n"/>
      <c r="Q102" s="23">
        <f>IF(COUNTA(A102:B102,D102:K102,N102:P102)=0,"",IF(A102="","ID manquant",IF(B102="","Date manquante",IF(B102&gt;'Paramètres'!$B$5,"Date postérieure au contrôle",IF(COUNTIFS(Budget!$A$2:$A$101,F102,Budget!$B$2:$B$101,G102)=0,"Lot/poste hors budget",IF(J102&lt;=0,"Montant invalide",IF(AND(O102="Non",N102&lt;&gt;"Annulée"),"Justificatif manquant",IF(N102="Saisie","À contrôler",""))))))))</f>
        <v/>
      </c>
    </row>
    <row r="103">
      <c r="A103" s="18" t="n"/>
      <c r="B103" s="34" t="n"/>
      <c r="C103" s="28">
        <f>IF(B103="","",DATE(YEAR(B103),MONTH(B103),1))</f>
        <v/>
      </c>
      <c r="D103" s="13" t="n"/>
      <c r="E103" s="13" t="n"/>
      <c r="F103" s="18" t="n"/>
      <c r="G103" s="13" t="n"/>
      <c r="H103" s="13" t="n"/>
      <c r="I103" s="18" t="n"/>
      <c r="J103" s="35" t="n"/>
      <c r="K103" s="21" t="n"/>
      <c r="L103" s="29">
        <f>IF(OR(J103="",K103=""),"",ROUND(J103*K103,2))</f>
        <v/>
      </c>
      <c r="M103" s="29">
        <f>IF(J103="","",ROUND(J103+IF(L103="",0,L103),2))</f>
        <v/>
      </c>
      <c r="N103" s="18" t="n"/>
      <c r="O103" s="18" t="n"/>
      <c r="P103" s="22" t="n"/>
      <c r="Q103" s="23">
        <f>IF(COUNTA(A103:B103,D103:K103,N103:P103)=0,"",IF(A103="","ID manquant",IF(B103="","Date manquante",IF(B103&gt;'Paramètres'!$B$5,"Date postérieure au contrôle",IF(COUNTIFS(Budget!$A$2:$A$101,F103,Budget!$B$2:$B$101,G103)=0,"Lot/poste hors budget",IF(J103&lt;=0,"Montant invalide",IF(AND(O103="Non",N103&lt;&gt;"Annulée"),"Justificatif manquant",IF(N103="Saisie","À contrôler",""))))))))</f>
        <v/>
      </c>
    </row>
    <row r="104">
      <c r="A104" s="18" t="n"/>
      <c r="B104" s="34" t="n"/>
      <c r="C104" s="28">
        <f>IF(B104="","",DATE(YEAR(B104),MONTH(B104),1))</f>
        <v/>
      </c>
      <c r="D104" s="13" t="n"/>
      <c r="E104" s="13" t="n"/>
      <c r="F104" s="18" t="n"/>
      <c r="G104" s="13" t="n"/>
      <c r="H104" s="13" t="n"/>
      <c r="I104" s="18" t="n"/>
      <c r="J104" s="35" t="n"/>
      <c r="K104" s="21" t="n"/>
      <c r="L104" s="29">
        <f>IF(OR(J104="",K104=""),"",ROUND(J104*K104,2))</f>
        <v/>
      </c>
      <c r="M104" s="29">
        <f>IF(J104="","",ROUND(J104+IF(L104="",0,L104),2))</f>
        <v/>
      </c>
      <c r="N104" s="18" t="n"/>
      <c r="O104" s="18" t="n"/>
      <c r="P104" s="22" t="n"/>
      <c r="Q104" s="23">
        <f>IF(COUNTA(A104:B104,D104:K104,N104:P104)=0,"",IF(A104="","ID manquant",IF(B104="","Date manquante",IF(B104&gt;'Paramètres'!$B$5,"Date postérieure au contrôle",IF(COUNTIFS(Budget!$A$2:$A$101,F104,Budget!$B$2:$B$101,G104)=0,"Lot/poste hors budget",IF(J104&lt;=0,"Montant invalide",IF(AND(O104="Non",N104&lt;&gt;"Annulée"),"Justificatif manquant",IF(N104="Saisie","À contrôler",""))))))))</f>
        <v/>
      </c>
    </row>
    <row r="105">
      <c r="A105" s="18" t="n"/>
      <c r="B105" s="34" t="n"/>
      <c r="C105" s="28">
        <f>IF(B105="","",DATE(YEAR(B105),MONTH(B105),1))</f>
        <v/>
      </c>
      <c r="D105" s="13" t="n"/>
      <c r="E105" s="13" t="n"/>
      <c r="F105" s="18" t="n"/>
      <c r="G105" s="13" t="n"/>
      <c r="H105" s="13" t="n"/>
      <c r="I105" s="18" t="n"/>
      <c r="J105" s="35" t="n"/>
      <c r="K105" s="21" t="n"/>
      <c r="L105" s="29">
        <f>IF(OR(J105="",K105=""),"",ROUND(J105*K105,2))</f>
        <v/>
      </c>
      <c r="M105" s="29">
        <f>IF(J105="","",ROUND(J105+IF(L105="",0,L105),2))</f>
        <v/>
      </c>
      <c r="N105" s="18" t="n"/>
      <c r="O105" s="18" t="n"/>
      <c r="P105" s="22" t="n"/>
      <c r="Q105" s="23">
        <f>IF(COUNTA(A105:B105,D105:K105,N105:P105)=0,"",IF(A105="","ID manquant",IF(B105="","Date manquante",IF(B105&gt;'Paramètres'!$B$5,"Date postérieure au contrôle",IF(COUNTIFS(Budget!$A$2:$A$101,F105,Budget!$B$2:$B$101,G105)=0,"Lot/poste hors budget",IF(J105&lt;=0,"Montant invalide",IF(AND(O105="Non",N105&lt;&gt;"Annulée"),"Justificatif manquant",IF(N105="Saisie","À contrôler",""))))))))</f>
        <v/>
      </c>
    </row>
    <row r="106">
      <c r="A106" s="18" t="n"/>
      <c r="B106" s="34" t="n"/>
      <c r="C106" s="28">
        <f>IF(B106="","",DATE(YEAR(B106),MONTH(B106),1))</f>
        <v/>
      </c>
      <c r="D106" s="13" t="n"/>
      <c r="E106" s="13" t="n"/>
      <c r="F106" s="18" t="n"/>
      <c r="G106" s="13" t="n"/>
      <c r="H106" s="13" t="n"/>
      <c r="I106" s="18" t="n"/>
      <c r="J106" s="35" t="n"/>
      <c r="K106" s="21" t="n"/>
      <c r="L106" s="29">
        <f>IF(OR(J106="",K106=""),"",ROUND(J106*K106,2))</f>
        <v/>
      </c>
      <c r="M106" s="29">
        <f>IF(J106="","",ROUND(J106+IF(L106="",0,L106),2))</f>
        <v/>
      </c>
      <c r="N106" s="18" t="n"/>
      <c r="O106" s="18" t="n"/>
      <c r="P106" s="22" t="n"/>
      <c r="Q106" s="23">
        <f>IF(COUNTA(A106:B106,D106:K106,N106:P106)=0,"",IF(A106="","ID manquant",IF(B106="","Date manquante",IF(B106&gt;'Paramètres'!$B$5,"Date postérieure au contrôle",IF(COUNTIFS(Budget!$A$2:$A$101,F106,Budget!$B$2:$B$101,G106)=0,"Lot/poste hors budget",IF(J106&lt;=0,"Montant invalide",IF(AND(O106="Non",N106&lt;&gt;"Annulée"),"Justificatif manquant",IF(N106="Saisie","À contrôler",""))))))))</f>
        <v/>
      </c>
    </row>
    <row r="107">
      <c r="A107" s="18" t="n"/>
      <c r="B107" s="34" t="n"/>
      <c r="C107" s="28">
        <f>IF(B107="","",DATE(YEAR(B107),MONTH(B107),1))</f>
        <v/>
      </c>
      <c r="D107" s="13" t="n"/>
      <c r="E107" s="13" t="n"/>
      <c r="F107" s="18" t="n"/>
      <c r="G107" s="13" t="n"/>
      <c r="H107" s="13" t="n"/>
      <c r="I107" s="18" t="n"/>
      <c r="J107" s="35" t="n"/>
      <c r="K107" s="21" t="n"/>
      <c r="L107" s="29">
        <f>IF(OR(J107="",K107=""),"",ROUND(J107*K107,2))</f>
        <v/>
      </c>
      <c r="M107" s="29">
        <f>IF(J107="","",ROUND(J107+IF(L107="",0,L107),2))</f>
        <v/>
      </c>
      <c r="N107" s="18" t="n"/>
      <c r="O107" s="18" t="n"/>
      <c r="P107" s="22" t="n"/>
      <c r="Q107" s="23">
        <f>IF(COUNTA(A107:B107,D107:K107,N107:P107)=0,"",IF(A107="","ID manquant",IF(B107="","Date manquante",IF(B107&gt;'Paramètres'!$B$5,"Date postérieure au contrôle",IF(COUNTIFS(Budget!$A$2:$A$101,F107,Budget!$B$2:$B$101,G107)=0,"Lot/poste hors budget",IF(J107&lt;=0,"Montant invalide",IF(AND(O107="Non",N107&lt;&gt;"Annulée"),"Justificatif manquant",IF(N107="Saisie","À contrôler",""))))))))</f>
        <v/>
      </c>
    </row>
    <row r="108">
      <c r="A108" s="18" t="n"/>
      <c r="B108" s="34" t="n"/>
      <c r="C108" s="28">
        <f>IF(B108="","",DATE(YEAR(B108),MONTH(B108),1))</f>
        <v/>
      </c>
      <c r="D108" s="13" t="n"/>
      <c r="E108" s="13" t="n"/>
      <c r="F108" s="18" t="n"/>
      <c r="G108" s="13" t="n"/>
      <c r="H108" s="13" t="n"/>
      <c r="I108" s="18" t="n"/>
      <c r="J108" s="35" t="n"/>
      <c r="K108" s="21" t="n"/>
      <c r="L108" s="29">
        <f>IF(OR(J108="",K108=""),"",ROUND(J108*K108,2))</f>
        <v/>
      </c>
      <c r="M108" s="29">
        <f>IF(J108="","",ROUND(J108+IF(L108="",0,L108),2))</f>
        <v/>
      </c>
      <c r="N108" s="18" t="n"/>
      <c r="O108" s="18" t="n"/>
      <c r="P108" s="22" t="n"/>
      <c r="Q108" s="23">
        <f>IF(COUNTA(A108:B108,D108:K108,N108:P108)=0,"",IF(A108="","ID manquant",IF(B108="","Date manquante",IF(B108&gt;'Paramètres'!$B$5,"Date postérieure au contrôle",IF(COUNTIFS(Budget!$A$2:$A$101,F108,Budget!$B$2:$B$101,G108)=0,"Lot/poste hors budget",IF(J108&lt;=0,"Montant invalide",IF(AND(O108="Non",N108&lt;&gt;"Annulée"),"Justificatif manquant",IF(N108="Saisie","À contrôler",""))))))))</f>
        <v/>
      </c>
    </row>
    <row r="109">
      <c r="A109" s="18" t="n"/>
      <c r="B109" s="34" t="n"/>
      <c r="C109" s="28">
        <f>IF(B109="","",DATE(YEAR(B109),MONTH(B109),1))</f>
        <v/>
      </c>
      <c r="D109" s="13" t="n"/>
      <c r="E109" s="13" t="n"/>
      <c r="F109" s="18" t="n"/>
      <c r="G109" s="13" t="n"/>
      <c r="H109" s="13" t="n"/>
      <c r="I109" s="18" t="n"/>
      <c r="J109" s="35" t="n"/>
      <c r="K109" s="21" t="n"/>
      <c r="L109" s="29">
        <f>IF(OR(J109="",K109=""),"",ROUND(J109*K109,2))</f>
        <v/>
      </c>
      <c r="M109" s="29">
        <f>IF(J109="","",ROUND(J109+IF(L109="",0,L109),2))</f>
        <v/>
      </c>
      <c r="N109" s="18" t="n"/>
      <c r="O109" s="18" t="n"/>
      <c r="P109" s="22" t="n"/>
      <c r="Q109" s="23">
        <f>IF(COUNTA(A109:B109,D109:K109,N109:P109)=0,"",IF(A109="","ID manquant",IF(B109="","Date manquante",IF(B109&gt;'Paramètres'!$B$5,"Date postérieure au contrôle",IF(COUNTIFS(Budget!$A$2:$A$101,F109,Budget!$B$2:$B$101,G109)=0,"Lot/poste hors budget",IF(J109&lt;=0,"Montant invalide",IF(AND(O109="Non",N109&lt;&gt;"Annulée"),"Justificatif manquant",IF(N109="Saisie","À contrôler",""))))))))</f>
        <v/>
      </c>
    </row>
    <row r="110">
      <c r="A110" s="18" t="n"/>
      <c r="B110" s="34" t="n"/>
      <c r="C110" s="28">
        <f>IF(B110="","",DATE(YEAR(B110),MONTH(B110),1))</f>
        <v/>
      </c>
      <c r="D110" s="13" t="n"/>
      <c r="E110" s="13" t="n"/>
      <c r="F110" s="18" t="n"/>
      <c r="G110" s="13" t="n"/>
      <c r="H110" s="13" t="n"/>
      <c r="I110" s="18" t="n"/>
      <c r="J110" s="35" t="n"/>
      <c r="K110" s="21" t="n"/>
      <c r="L110" s="29">
        <f>IF(OR(J110="",K110=""),"",ROUND(J110*K110,2))</f>
        <v/>
      </c>
      <c r="M110" s="29">
        <f>IF(J110="","",ROUND(J110+IF(L110="",0,L110),2))</f>
        <v/>
      </c>
      <c r="N110" s="18" t="n"/>
      <c r="O110" s="18" t="n"/>
      <c r="P110" s="22" t="n"/>
      <c r="Q110" s="23">
        <f>IF(COUNTA(A110:B110,D110:K110,N110:P110)=0,"",IF(A110="","ID manquant",IF(B110="","Date manquante",IF(B110&gt;'Paramètres'!$B$5,"Date postérieure au contrôle",IF(COUNTIFS(Budget!$A$2:$A$101,F110,Budget!$B$2:$B$101,G110)=0,"Lot/poste hors budget",IF(J110&lt;=0,"Montant invalide",IF(AND(O110="Non",N110&lt;&gt;"Annulée"),"Justificatif manquant",IF(N110="Saisie","À contrôler",""))))))))</f>
        <v/>
      </c>
    </row>
    <row r="111">
      <c r="A111" s="18" t="n"/>
      <c r="B111" s="34" t="n"/>
      <c r="C111" s="28">
        <f>IF(B111="","",DATE(YEAR(B111),MONTH(B111),1))</f>
        <v/>
      </c>
      <c r="D111" s="13" t="n"/>
      <c r="E111" s="13" t="n"/>
      <c r="F111" s="18" t="n"/>
      <c r="G111" s="13" t="n"/>
      <c r="H111" s="13" t="n"/>
      <c r="I111" s="18" t="n"/>
      <c r="J111" s="35" t="n"/>
      <c r="K111" s="21" t="n"/>
      <c r="L111" s="29">
        <f>IF(OR(J111="",K111=""),"",ROUND(J111*K111,2))</f>
        <v/>
      </c>
      <c r="M111" s="29">
        <f>IF(J111="","",ROUND(J111+IF(L111="",0,L111),2))</f>
        <v/>
      </c>
      <c r="N111" s="18" t="n"/>
      <c r="O111" s="18" t="n"/>
      <c r="P111" s="22" t="n"/>
      <c r="Q111" s="23">
        <f>IF(COUNTA(A111:B111,D111:K111,N111:P111)=0,"",IF(A111="","ID manquant",IF(B111="","Date manquante",IF(B111&gt;'Paramètres'!$B$5,"Date postérieure au contrôle",IF(COUNTIFS(Budget!$A$2:$A$101,F111,Budget!$B$2:$B$101,G111)=0,"Lot/poste hors budget",IF(J111&lt;=0,"Montant invalide",IF(AND(O111="Non",N111&lt;&gt;"Annulée"),"Justificatif manquant",IF(N111="Saisie","À contrôler",""))))))))</f>
        <v/>
      </c>
    </row>
    <row r="112">
      <c r="A112" s="18" t="n"/>
      <c r="B112" s="34" t="n"/>
      <c r="C112" s="28">
        <f>IF(B112="","",DATE(YEAR(B112),MONTH(B112),1))</f>
        <v/>
      </c>
      <c r="D112" s="13" t="n"/>
      <c r="E112" s="13" t="n"/>
      <c r="F112" s="18" t="n"/>
      <c r="G112" s="13" t="n"/>
      <c r="H112" s="13" t="n"/>
      <c r="I112" s="18" t="n"/>
      <c r="J112" s="35" t="n"/>
      <c r="K112" s="21" t="n"/>
      <c r="L112" s="29">
        <f>IF(OR(J112="",K112=""),"",ROUND(J112*K112,2))</f>
        <v/>
      </c>
      <c r="M112" s="29">
        <f>IF(J112="","",ROUND(J112+IF(L112="",0,L112),2))</f>
        <v/>
      </c>
      <c r="N112" s="18" t="n"/>
      <c r="O112" s="18" t="n"/>
      <c r="P112" s="22" t="n"/>
      <c r="Q112" s="23">
        <f>IF(COUNTA(A112:B112,D112:K112,N112:P112)=0,"",IF(A112="","ID manquant",IF(B112="","Date manquante",IF(B112&gt;'Paramètres'!$B$5,"Date postérieure au contrôle",IF(COUNTIFS(Budget!$A$2:$A$101,F112,Budget!$B$2:$B$101,G112)=0,"Lot/poste hors budget",IF(J112&lt;=0,"Montant invalide",IF(AND(O112="Non",N112&lt;&gt;"Annulée"),"Justificatif manquant",IF(N112="Saisie","À contrôler",""))))))))</f>
        <v/>
      </c>
    </row>
    <row r="113">
      <c r="A113" s="18" t="n"/>
      <c r="B113" s="34" t="n"/>
      <c r="C113" s="28">
        <f>IF(B113="","",DATE(YEAR(B113),MONTH(B113),1))</f>
        <v/>
      </c>
      <c r="D113" s="13" t="n"/>
      <c r="E113" s="13" t="n"/>
      <c r="F113" s="18" t="n"/>
      <c r="G113" s="13" t="n"/>
      <c r="H113" s="13" t="n"/>
      <c r="I113" s="18" t="n"/>
      <c r="J113" s="35" t="n"/>
      <c r="K113" s="21" t="n"/>
      <c r="L113" s="29">
        <f>IF(OR(J113="",K113=""),"",ROUND(J113*K113,2))</f>
        <v/>
      </c>
      <c r="M113" s="29">
        <f>IF(J113="","",ROUND(J113+IF(L113="",0,L113),2))</f>
        <v/>
      </c>
      <c r="N113" s="18" t="n"/>
      <c r="O113" s="18" t="n"/>
      <c r="P113" s="22" t="n"/>
      <c r="Q113" s="23">
        <f>IF(COUNTA(A113:B113,D113:K113,N113:P113)=0,"",IF(A113="","ID manquant",IF(B113="","Date manquante",IF(B113&gt;'Paramètres'!$B$5,"Date postérieure au contrôle",IF(COUNTIFS(Budget!$A$2:$A$101,F113,Budget!$B$2:$B$101,G113)=0,"Lot/poste hors budget",IF(J113&lt;=0,"Montant invalide",IF(AND(O113="Non",N113&lt;&gt;"Annulée"),"Justificatif manquant",IF(N113="Saisie","À contrôler",""))))))))</f>
        <v/>
      </c>
    </row>
    <row r="114">
      <c r="A114" s="18" t="n"/>
      <c r="B114" s="34" t="n"/>
      <c r="C114" s="28">
        <f>IF(B114="","",DATE(YEAR(B114),MONTH(B114),1))</f>
        <v/>
      </c>
      <c r="D114" s="13" t="n"/>
      <c r="E114" s="13" t="n"/>
      <c r="F114" s="18" t="n"/>
      <c r="G114" s="13" t="n"/>
      <c r="H114" s="13" t="n"/>
      <c r="I114" s="18" t="n"/>
      <c r="J114" s="35" t="n"/>
      <c r="K114" s="21" t="n"/>
      <c r="L114" s="29">
        <f>IF(OR(J114="",K114=""),"",ROUND(J114*K114,2))</f>
        <v/>
      </c>
      <c r="M114" s="29">
        <f>IF(J114="","",ROUND(J114+IF(L114="",0,L114),2))</f>
        <v/>
      </c>
      <c r="N114" s="18" t="n"/>
      <c r="O114" s="18" t="n"/>
      <c r="P114" s="22" t="n"/>
      <c r="Q114" s="23">
        <f>IF(COUNTA(A114:B114,D114:K114,N114:P114)=0,"",IF(A114="","ID manquant",IF(B114="","Date manquante",IF(B114&gt;'Paramètres'!$B$5,"Date postérieure au contrôle",IF(COUNTIFS(Budget!$A$2:$A$101,F114,Budget!$B$2:$B$101,G114)=0,"Lot/poste hors budget",IF(J114&lt;=0,"Montant invalide",IF(AND(O114="Non",N114&lt;&gt;"Annulée"),"Justificatif manquant",IF(N114="Saisie","À contrôler",""))))))))</f>
        <v/>
      </c>
    </row>
    <row r="115">
      <c r="A115" s="18" t="n"/>
      <c r="B115" s="34" t="n"/>
      <c r="C115" s="28">
        <f>IF(B115="","",DATE(YEAR(B115),MONTH(B115),1))</f>
        <v/>
      </c>
      <c r="D115" s="13" t="n"/>
      <c r="E115" s="13" t="n"/>
      <c r="F115" s="18" t="n"/>
      <c r="G115" s="13" t="n"/>
      <c r="H115" s="13" t="n"/>
      <c r="I115" s="18" t="n"/>
      <c r="J115" s="35" t="n"/>
      <c r="K115" s="21" t="n"/>
      <c r="L115" s="29">
        <f>IF(OR(J115="",K115=""),"",ROUND(J115*K115,2))</f>
        <v/>
      </c>
      <c r="M115" s="29">
        <f>IF(J115="","",ROUND(J115+IF(L115="",0,L115),2))</f>
        <v/>
      </c>
      <c r="N115" s="18" t="n"/>
      <c r="O115" s="18" t="n"/>
      <c r="P115" s="22" t="n"/>
      <c r="Q115" s="23">
        <f>IF(COUNTA(A115:B115,D115:K115,N115:P115)=0,"",IF(A115="","ID manquant",IF(B115="","Date manquante",IF(B115&gt;'Paramètres'!$B$5,"Date postérieure au contrôle",IF(COUNTIFS(Budget!$A$2:$A$101,F115,Budget!$B$2:$B$101,G115)=0,"Lot/poste hors budget",IF(J115&lt;=0,"Montant invalide",IF(AND(O115="Non",N115&lt;&gt;"Annulée"),"Justificatif manquant",IF(N115="Saisie","À contrôler",""))))))))</f>
        <v/>
      </c>
    </row>
    <row r="116">
      <c r="A116" s="18" t="n"/>
      <c r="B116" s="34" t="n"/>
      <c r="C116" s="28">
        <f>IF(B116="","",DATE(YEAR(B116),MONTH(B116),1))</f>
        <v/>
      </c>
      <c r="D116" s="13" t="n"/>
      <c r="E116" s="13" t="n"/>
      <c r="F116" s="18" t="n"/>
      <c r="G116" s="13" t="n"/>
      <c r="H116" s="13" t="n"/>
      <c r="I116" s="18" t="n"/>
      <c r="J116" s="35" t="n"/>
      <c r="K116" s="21" t="n"/>
      <c r="L116" s="29">
        <f>IF(OR(J116="",K116=""),"",ROUND(J116*K116,2))</f>
        <v/>
      </c>
      <c r="M116" s="29">
        <f>IF(J116="","",ROUND(J116+IF(L116="",0,L116),2))</f>
        <v/>
      </c>
      <c r="N116" s="18" t="n"/>
      <c r="O116" s="18" t="n"/>
      <c r="P116" s="22" t="n"/>
      <c r="Q116" s="23">
        <f>IF(COUNTA(A116:B116,D116:K116,N116:P116)=0,"",IF(A116="","ID manquant",IF(B116="","Date manquante",IF(B116&gt;'Paramètres'!$B$5,"Date postérieure au contrôle",IF(COUNTIFS(Budget!$A$2:$A$101,F116,Budget!$B$2:$B$101,G116)=0,"Lot/poste hors budget",IF(J116&lt;=0,"Montant invalide",IF(AND(O116="Non",N116&lt;&gt;"Annulée"),"Justificatif manquant",IF(N116="Saisie","À contrôler",""))))))))</f>
        <v/>
      </c>
    </row>
    <row r="117">
      <c r="A117" s="18" t="n"/>
      <c r="B117" s="34" t="n"/>
      <c r="C117" s="28">
        <f>IF(B117="","",DATE(YEAR(B117),MONTH(B117),1))</f>
        <v/>
      </c>
      <c r="D117" s="13" t="n"/>
      <c r="E117" s="13" t="n"/>
      <c r="F117" s="18" t="n"/>
      <c r="G117" s="13" t="n"/>
      <c r="H117" s="13" t="n"/>
      <c r="I117" s="18" t="n"/>
      <c r="J117" s="35" t="n"/>
      <c r="K117" s="21" t="n"/>
      <c r="L117" s="29">
        <f>IF(OR(J117="",K117=""),"",ROUND(J117*K117,2))</f>
        <v/>
      </c>
      <c r="M117" s="29">
        <f>IF(J117="","",ROUND(J117+IF(L117="",0,L117),2))</f>
        <v/>
      </c>
      <c r="N117" s="18" t="n"/>
      <c r="O117" s="18" t="n"/>
      <c r="P117" s="22" t="n"/>
      <c r="Q117" s="23">
        <f>IF(COUNTA(A117:B117,D117:K117,N117:P117)=0,"",IF(A117="","ID manquant",IF(B117="","Date manquante",IF(B117&gt;'Paramètres'!$B$5,"Date postérieure au contrôle",IF(COUNTIFS(Budget!$A$2:$A$101,F117,Budget!$B$2:$B$101,G117)=0,"Lot/poste hors budget",IF(J117&lt;=0,"Montant invalide",IF(AND(O117="Non",N117&lt;&gt;"Annulée"),"Justificatif manquant",IF(N117="Saisie","À contrôler",""))))))))</f>
        <v/>
      </c>
    </row>
    <row r="118">
      <c r="A118" s="18" t="n"/>
      <c r="B118" s="34" t="n"/>
      <c r="C118" s="28">
        <f>IF(B118="","",DATE(YEAR(B118),MONTH(B118),1))</f>
        <v/>
      </c>
      <c r="D118" s="13" t="n"/>
      <c r="E118" s="13" t="n"/>
      <c r="F118" s="18" t="n"/>
      <c r="G118" s="13" t="n"/>
      <c r="H118" s="13" t="n"/>
      <c r="I118" s="18" t="n"/>
      <c r="J118" s="35" t="n"/>
      <c r="K118" s="21" t="n"/>
      <c r="L118" s="29">
        <f>IF(OR(J118="",K118=""),"",ROUND(J118*K118,2))</f>
        <v/>
      </c>
      <c r="M118" s="29">
        <f>IF(J118="","",ROUND(J118+IF(L118="",0,L118),2))</f>
        <v/>
      </c>
      <c r="N118" s="18" t="n"/>
      <c r="O118" s="18" t="n"/>
      <c r="P118" s="22" t="n"/>
      <c r="Q118" s="23">
        <f>IF(COUNTA(A118:B118,D118:K118,N118:P118)=0,"",IF(A118="","ID manquant",IF(B118="","Date manquante",IF(B118&gt;'Paramètres'!$B$5,"Date postérieure au contrôle",IF(COUNTIFS(Budget!$A$2:$A$101,F118,Budget!$B$2:$B$101,G118)=0,"Lot/poste hors budget",IF(J118&lt;=0,"Montant invalide",IF(AND(O118="Non",N118&lt;&gt;"Annulée"),"Justificatif manquant",IF(N118="Saisie","À contrôler",""))))))))</f>
        <v/>
      </c>
    </row>
    <row r="119">
      <c r="A119" s="18" t="n"/>
      <c r="B119" s="34" t="n"/>
      <c r="C119" s="28">
        <f>IF(B119="","",DATE(YEAR(B119),MONTH(B119),1))</f>
        <v/>
      </c>
      <c r="D119" s="13" t="n"/>
      <c r="E119" s="13" t="n"/>
      <c r="F119" s="18" t="n"/>
      <c r="G119" s="13" t="n"/>
      <c r="H119" s="13" t="n"/>
      <c r="I119" s="18" t="n"/>
      <c r="J119" s="35" t="n"/>
      <c r="K119" s="21" t="n"/>
      <c r="L119" s="29">
        <f>IF(OR(J119="",K119=""),"",ROUND(J119*K119,2))</f>
        <v/>
      </c>
      <c r="M119" s="29">
        <f>IF(J119="","",ROUND(J119+IF(L119="",0,L119),2))</f>
        <v/>
      </c>
      <c r="N119" s="18" t="n"/>
      <c r="O119" s="18" t="n"/>
      <c r="P119" s="22" t="n"/>
      <c r="Q119" s="23">
        <f>IF(COUNTA(A119:B119,D119:K119,N119:P119)=0,"",IF(A119="","ID manquant",IF(B119="","Date manquante",IF(B119&gt;'Paramètres'!$B$5,"Date postérieure au contrôle",IF(COUNTIFS(Budget!$A$2:$A$101,F119,Budget!$B$2:$B$101,G119)=0,"Lot/poste hors budget",IF(J119&lt;=0,"Montant invalide",IF(AND(O119="Non",N119&lt;&gt;"Annulée"),"Justificatif manquant",IF(N119="Saisie","À contrôler",""))))))))</f>
        <v/>
      </c>
    </row>
    <row r="120">
      <c r="A120" s="18" t="n"/>
      <c r="B120" s="34" t="n"/>
      <c r="C120" s="28">
        <f>IF(B120="","",DATE(YEAR(B120),MONTH(B120),1))</f>
        <v/>
      </c>
      <c r="D120" s="13" t="n"/>
      <c r="E120" s="13" t="n"/>
      <c r="F120" s="18" t="n"/>
      <c r="G120" s="13" t="n"/>
      <c r="H120" s="13" t="n"/>
      <c r="I120" s="18" t="n"/>
      <c r="J120" s="35" t="n"/>
      <c r="K120" s="21" t="n"/>
      <c r="L120" s="29">
        <f>IF(OR(J120="",K120=""),"",ROUND(J120*K120,2))</f>
        <v/>
      </c>
      <c r="M120" s="29">
        <f>IF(J120="","",ROUND(J120+IF(L120="",0,L120),2))</f>
        <v/>
      </c>
      <c r="N120" s="18" t="n"/>
      <c r="O120" s="18" t="n"/>
      <c r="P120" s="22" t="n"/>
      <c r="Q120" s="23">
        <f>IF(COUNTA(A120:B120,D120:K120,N120:P120)=0,"",IF(A120="","ID manquant",IF(B120="","Date manquante",IF(B120&gt;'Paramètres'!$B$5,"Date postérieure au contrôle",IF(COUNTIFS(Budget!$A$2:$A$101,F120,Budget!$B$2:$B$101,G120)=0,"Lot/poste hors budget",IF(J120&lt;=0,"Montant invalide",IF(AND(O120="Non",N120&lt;&gt;"Annulée"),"Justificatif manquant",IF(N120="Saisie","À contrôler",""))))))))</f>
        <v/>
      </c>
    </row>
    <row r="121">
      <c r="A121" s="18" t="n"/>
      <c r="B121" s="34" t="n"/>
      <c r="C121" s="28">
        <f>IF(B121="","",DATE(YEAR(B121),MONTH(B121),1))</f>
        <v/>
      </c>
      <c r="D121" s="13" t="n"/>
      <c r="E121" s="13" t="n"/>
      <c r="F121" s="18" t="n"/>
      <c r="G121" s="13" t="n"/>
      <c r="H121" s="13" t="n"/>
      <c r="I121" s="18" t="n"/>
      <c r="J121" s="35" t="n"/>
      <c r="K121" s="21" t="n"/>
      <c r="L121" s="29">
        <f>IF(OR(J121="",K121=""),"",ROUND(J121*K121,2))</f>
        <v/>
      </c>
      <c r="M121" s="29">
        <f>IF(J121="","",ROUND(J121+IF(L121="",0,L121),2))</f>
        <v/>
      </c>
      <c r="N121" s="18" t="n"/>
      <c r="O121" s="18" t="n"/>
      <c r="P121" s="22" t="n"/>
      <c r="Q121" s="23">
        <f>IF(COUNTA(A121:B121,D121:K121,N121:P121)=0,"",IF(A121="","ID manquant",IF(B121="","Date manquante",IF(B121&gt;'Paramètres'!$B$5,"Date postérieure au contrôle",IF(COUNTIFS(Budget!$A$2:$A$101,F121,Budget!$B$2:$B$101,G121)=0,"Lot/poste hors budget",IF(J121&lt;=0,"Montant invalide",IF(AND(O121="Non",N121&lt;&gt;"Annulée"),"Justificatif manquant",IF(N121="Saisie","À contrôler",""))))))))</f>
        <v/>
      </c>
    </row>
    <row r="122">
      <c r="A122" s="18" t="n"/>
      <c r="B122" s="34" t="n"/>
      <c r="C122" s="28">
        <f>IF(B122="","",DATE(YEAR(B122),MONTH(B122),1))</f>
        <v/>
      </c>
      <c r="D122" s="13" t="n"/>
      <c r="E122" s="13" t="n"/>
      <c r="F122" s="18" t="n"/>
      <c r="G122" s="13" t="n"/>
      <c r="H122" s="13" t="n"/>
      <c r="I122" s="18" t="n"/>
      <c r="J122" s="35" t="n"/>
      <c r="K122" s="21" t="n"/>
      <c r="L122" s="29">
        <f>IF(OR(J122="",K122=""),"",ROUND(J122*K122,2))</f>
        <v/>
      </c>
      <c r="M122" s="29">
        <f>IF(J122="","",ROUND(J122+IF(L122="",0,L122),2))</f>
        <v/>
      </c>
      <c r="N122" s="18" t="n"/>
      <c r="O122" s="18" t="n"/>
      <c r="P122" s="22" t="n"/>
      <c r="Q122" s="23">
        <f>IF(COUNTA(A122:B122,D122:K122,N122:P122)=0,"",IF(A122="","ID manquant",IF(B122="","Date manquante",IF(B122&gt;'Paramètres'!$B$5,"Date postérieure au contrôle",IF(COUNTIFS(Budget!$A$2:$A$101,F122,Budget!$B$2:$B$101,G122)=0,"Lot/poste hors budget",IF(J122&lt;=0,"Montant invalide",IF(AND(O122="Non",N122&lt;&gt;"Annulée"),"Justificatif manquant",IF(N122="Saisie","À contrôler",""))))))))</f>
        <v/>
      </c>
    </row>
    <row r="123">
      <c r="A123" s="18" t="n"/>
      <c r="B123" s="34" t="n"/>
      <c r="C123" s="28">
        <f>IF(B123="","",DATE(YEAR(B123),MONTH(B123),1))</f>
        <v/>
      </c>
      <c r="D123" s="13" t="n"/>
      <c r="E123" s="13" t="n"/>
      <c r="F123" s="18" t="n"/>
      <c r="G123" s="13" t="n"/>
      <c r="H123" s="13" t="n"/>
      <c r="I123" s="18" t="n"/>
      <c r="J123" s="35" t="n"/>
      <c r="K123" s="21" t="n"/>
      <c r="L123" s="29">
        <f>IF(OR(J123="",K123=""),"",ROUND(J123*K123,2))</f>
        <v/>
      </c>
      <c r="M123" s="29">
        <f>IF(J123="","",ROUND(J123+IF(L123="",0,L123),2))</f>
        <v/>
      </c>
      <c r="N123" s="18" t="n"/>
      <c r="O123" s="18" t="n"/>
      <c r="P123" s="22" t="n"/>
      <c r="Q123" s="23">
        <f>IF(COUNTA(A123:B123,D123:K123,N123:P123)=0,"",IF(A123="","ID manquant",IF(B123="","Date manquante",IF(B123&gt;'Paramètres'!$B$5,"Date postérieure au contrôle",IF(COUNTIFS(Budget!$A$2:$A$101,F123,Budget!$B$2:$B$101,G123)=0,"Lot/poste hors budget",IF(J123&lt;=0,"Montant invalide",IF(AND(O123="Non",N123&lt;&gt;"Annulée"),"Justificatif manquant",IF(N123="Saisie","À contrôler",""))))))))</f>
        <v/>
      </c>
    </row>
    <row r="124">
      <c r="A124" s="18" t="n"/>
      <c r="B124" s="34" t="n"/>
      <c r="C124" s="28">
        <f>IF(B124="","",DATE(YEAR(B124),MONTH(B124),1))</f>
        <v/>
      </c>
      <c r="D124" s="13" t="n"/>
      <c r="E124" s="13" t="n"/>
      <c r="F124" s="18" t="n"/>
      <c r="G124" s="13" t="n"/>
      <c r="H124" s="13" t="n"/>
      <c r="I124" s="18" t="n"/>
      <c r="J124" s="35" t="n"/>
      <c r="K124" s="21" t="n"/>
      <c r="L124" s="29">
        <f>IF(OR(J124="",K124=""),"",ROUND(J124*K124,2))</f>
        <v/>
      </c>
      <c r="M124" s="29">
        <f>IF(J124="","",ROUND(J124+IF(L124="",0,L124),2))</f>
        <v/>
      </c>
      <c r="N124" s="18" t="n"/>
      <c r="O124" s="18" t="n"/>
      <c r="P124" s="22" t="n"/>
      <c r="Q124" s="23">
        <f>IF(COUNTA(A124:B124,D124:K124,N124:P124)=0,"",IF(A124="","ID manquant",IF(B124="","Date manquante",IF(B124&gt;'Paramètres'!$B$5,"Date postérieure au contrôle",IF(COUNTIFS(Budget!$A$2:$A$101,F124,Budget!$B$2:$B$101,G124)=0,"Lot/poste hors budget",IF(J124&lt;=0,"Montant invalide",IF(AND(O124="Non",N124&lt;&gt;"Annulée"),"Justificatif manquant",IF(N124="Saisie","À contrôler",""))))))))</f>
        <v/>
      </c>
    </row>
    <row r="125">
      <c r="A125" s="18" t="n"/>
      <c r="B125" s="34" t="n"/>
      <c r="C125" s="28">
        <f>IF(B125="","",DATE(YEAR(B125),MONTH(B125),1))</f>
        <v/>
      </c>
      <c r="D125" s="13" t="n"/>
      <c r="E125" s="13" t="n"/>
      <c r="F125" s="18" t="n"/>
      <c r="G125" s="13" t="n"/>
      <c r="H125" s="13" t="n"/>
      <c r="I125" s="18" t="n"/>
      <c r="J125" s="35" t="n"/>
      <c r="K125" s="21" t="n"/>
      <c r="L125" s="29">
        <f>IF(OR(J125="",K125=""),"",ROUND(J125*K125,2))</f>
        <v/>
      </c>
      <c r="M125" s="29">
        <f>IF(J125="","",ROUND(J125+IF(L125="",0,L125),2))</f>
        <v/>
      </c>
      <c r="N125" s="18" t="n"/>
      <c r="O125" s="18" t="n"/>
      <c r="P125" s="22" t="n"/>
      <c r="Q125" s="23">
        <f>IF(COUNTA(A125:B125,D125:K125,N125:P125)=0,"",IF(A125="","ID manquant",IF(B125="","Date manquante",IF(B125&gt;'Paramètres'!$B$5,"Date postérieure au contrôle",IF(COUNTIFS(Budget!$A$2:$A$101,F125,Budget!$B$2:$B$101,G125)=0,"Lot/poste hors budget",IF(J125&lt;=0,"Montant invalide",IF(AND(O125="Non",N125&lt;&gt;"Annulée"),"Justificatif manquant",IF(N125="Saisie","À contrôler",""))))))))</f>
        <v/>
      </c>
    </row>
    <row r="126">
      <c r="A126" s="18" t="n"/>
      <c r="B126" s="34" t="n"/>
      <c r="C126" s="28">
        <f>IF(B126="","",DATE(YEAR(B126),MONTH(B126),1))</f>
        <v/>
      </c>
      <c r="D126" s="13" t="n"/>
      <c r="E126" s="13" t="n"/>
      <c r="F126" s="18" t="n"/>
      <c r="G126" s="13" t="n"/>
      <c r="H126" s="13" t="n"/>
      <c r="I126" s="18" t="n"/>
      <c r="J126" s="35" t="n"/>
      <c r="K126" s="21" t="n"/>
      <c r="L126" s="29">
        <f>IF(OR(J126="",K126=""),"",ROUND(J126*K126,2))</f>
        <v/>
      </c>
      <c r="M126" s="29">
        <f>IF(J126="","",ROUND(J126+IF(L126="",0,L126),2))</f>
        <v/>
      </c>
      <c r="N126" s="18" t="n"/>
      <c r="O126" s="18" t="n"/>
      <c r="P126" s="22" t="n"/>
      <c r="Q126" s="23">
        <f>IF(COUNTA(A126:B126,D126:K126,N126:P126)=0,"",IF(A126="","ID manquant",IF(B126="","Date manquante",IF(B126&gt;'Paramètres'!$B$5,"Date postérieure au contrôle",IF(COUNTIFS(Budget!$A$2:$A$101,F126,Budget!$B$2:$B$101,G126)=0,"Lot/poste hors budget",IF(J126&lt;=0,"Montant invalide",IF(AND(O126="Non",N126&lt;&gt;"Annulée"),"Justificatif manquant",IF(N126="Saisie","À contrôler",""))))))))</f>
        <v/>
      </c>
    </row>
    <row r="127">
      <c r="A127" s="18" t="n"/>
      <c r="B127" s="34" t="n"/>
      <c r="C127" s="28">
        <f>IF(B127="","",DATE(YEAR(B127),MONTH(B127),1))</f>
        <v/>
      </c>
      <c r="D127" s="13" t="n"/>
      <c r="E127" s="13" t="n"/>
      <c r="F127" s="18" t="n"/>
      <c r="G127" s="13" t="n"/>
      <c r="H127" s="13" t="n"/>
      <c r="I127" s="18" t="n"/>
      <c r="J127" s="35" t="n"/>
      <c r="K127" s="21" t="n"/>
      <c r="L127" s="29">
        <f>IF(OR(J127="",K127=""),"",ROUND(J127*K127,2))</f>
        <v/>
      </c>
      <c r="M127" s="29">
        <f>IF(J127="","",ROUND(J127+IF(L127="",0,L127),2))</f>
        <v/>
      </c>
      <c r="N127" s="18" t="n"/>
      <c r="O127" s="18" t="n"/>
      <c r="P127" s="22" t="n"/>
      <c r="Q127" s="23">
        <f>IF(COUNTA(A127:B127,D127:K127,N127:P127)=0,"",IF(A127="","ID manquant",IF(B127="","Date manquante",IF(B127&gt;'Paramètres'!$B$5,"Date postérieure au contrôle",IF(COUNTIFS(Budget!$A$2:$A$101,F127,Budget!$B$2:$B$101,G127)=0,"Lot/poste hors budget",IF(J127&lt;=0,"Montant invalide",IF(AND(O127="Non",N127&lt;&gt;"Annulée"),"Justificatif manquant",IF(N127="Saisie","À contrôler",""))))))))</f>
        <v/>
      </c>
    </row>
    <row r="128">
      <c r="A128" s="18" t="n"/>
      <c r="B128" s="34" t="n"/>
      <c r="C128" s="28">
        <f>IF(B128="","",DATE(YEAR(B128),MONTH(B128),1))</f>
        <v/>
      </c>
      <c r="D128" s="13" t="n"/>
      <c r="E128" s="13" t="n"/>
      <c r="F128" s="18" t="n"/>
      <c r="G128" s="13" t="n"/>
      <c r="H128" s="13" t="n"/>
      <c r="I128" s="18" t="n"/>
      <c r="J128" s="35" t="n"/>
      <c r="K128" s="21" t="n"/>
      <c r="L128" s="29">
        <f>IF(OR(J128="",K128=""),"",ROUND(J128*K128,2))</f>
        <v/>
      </c>
      <c r="M128" s="29">
        <f>IF(J128="","",ROUND(J128+IF(L128="",0,L128),2))</f>
        <v/>
      </c>
      <c r="N128" s="18" t="n"/>
      <c r="O128" s="18" t="n"/>
      <c r="P128" s="22" t="n"/>
      <c r="Q128" s="23">
        <f>IF(COUNTA(A128:B128,D128:K128,N128:P128)=0,"",IF(A128="","ID manquant",IF(B128="","Date manquante",IF(B128&gt;'Paramètres'!$B$5,"Date postérieure au contrôle",IF(COUNTIFS(Budget!$A$2:$A$101,F128,Budget!$B$2:$B$101,G128)=0,"Lot/poste hors budget",IF(J128&lt;=0,"Montant invalide",IF(AND(O128="Non",N128&lt;&gt;"Annulée"),"Justificatif manquant",IF(N128="Saisie","À contrôler",""))))))))</f>
        <v/>
      </c>
    </row>
    <row r="129">
      <c r="A129" s="18" t="n"/>
      <c r="B129" s="34" t="n"/>
      <c r="C129" s="28">
        <f>IF(B129="","",DATE(YEAR(B129),MONTH(B129),1))</f>
        <v/>
      </c>
      <c r="D129" s="13" t="n"/>
      <c r="E129" s="13" t="n"/>
      <c r="F129" s="18" t="n"/>
      <c r="G129" s="13" t="n"/>
      <c r="H129" s="13" t="n"/>
      <c r="I129" s="18" t="n"/>
      <c r="J129" s="35" t="n"/>
      <c r="K129" s="21" t="n"/>
      <c r="L129" s="29">
        <f>IF(OR(J129="",K129=""),"",ROUND(J129*K129,2))</f>
        <v/>
      </c>
      <c r="M129" s="29">
        <f>IF(J129="","",ROUND(J129+IF(L129="",0,L129),2))</f>
        <v/>
      </c>
      <c r="N129" s="18" t="n"/>
      <c r="O129" s="18" t="n"/>
      <c r="P129" s="22" t="n"/>
      <c r="Q129" s="23">
        <f>IF(COUNTA(A129:B129,D129:K129,N129:P129)=0,"",IF(A129="","ID manquant",IF(B129="","Date manquante",IF(B129&gt;'Paramètres'!$B$5,"Date postérieure au contrôle",IF(COUNTIFS(Budget!$A$2:$A$101,F129,Budget!$B$2:$B$101,G129)=0,"Lot/poste hors budget",IF(J129&lt;=0,"Montant invalide",IF(AND(O129="Non",N129&lt;&gt;"Annulée"),"Justificatif manquant",IF(N129="Saisie","À contrôler",""))))))))</f>
        <v/>
      </c>
    </row>
    <row r="130">
      <c r="A130" s="18" t="n"/>
      <c r="B130" s="34" t="n"/>
      <c r="C130" s="28">
        <f>IF(B130="","",DATE(YEAR(B130),MONTH(B130),1))</f>
        <v/>
      </c>
      <c r="D130" s="13" t="n"/>
      <c r="E130" s="13" t="n"/>
      <c r="F130" s="18" t="n"/>
      <c r="G130" s="13" t="n"/>
      <c r="H130" s="13" t="n"/>
      <c r="I130" s="18" t="n"/>
      <c r="J130" s="35" t="n"/>
      <c r="K130" s="21" t="n"/>
      <c r="L130" s="29">
        <f>IF(OR(J130="",K130=""),"",ROUND(J130*K130,2))</f>
        <v/>
      </c>
      <c r="M130" s="29">
        <f>IF(J130="","",ROUND(J130+IF(L130="",0,L130),2))</f>
        <v/>
      </c>
      <c r="N130" s="18" t="n"/>
      <c r="O130" s="18" t="n"/>
      <c r="P130" s="22" t="n"/>
      <c r="Q130" s="23">
        <f>IF(COUNTA(A130:B130,D130:K130,N130:P130)=0,"",IF(A130="","ID manquant",IF(B130="","Date manquante",IF(B130&gt;'Paramètres'!$B$5,"Date postérieure au contrôle",IF(COUNTIFS(Budget!$A$2:$A$101,F130,Budget!$B$2:$B$101,G130)=0,"Lot/poste hors budget",IF(J130&lt;=0,"Montant invalide",IF(AND(O130="Non",N130&lt;&gt;"Annulée"),"Justificatif manquant",IF(N130="Saisie","À contrôler",""))))))))</f>
        <v/>
      </c>
    </row>
    <row r="131">
      <c r="A131" s="18" t="n"/>
      <c r="B131" s="34" t="n"/>
      <c r="C131" s="28">
        <f>IF(B131="","",DATE(YEAR(B131),MONTH(B131),1))</f>
        <v/>
      </c>
      <c r="D131" s="13" t="n"/>
      <c r="E131" s="13" t="n"/>
      <c r="F131" s="18" t="n"/>
      <c r="G131" s="13" t="n"/>
      <c r="H131" s="13" t="n"/>
      <c r="I131" s="18" t="n"/>
      <c r="J131" s="35" t="n"/>
      <c r="K131" s="21" t="n"/>
      <c r="L131" s="29">
        <f>IF(OR(J131="",K131=""),"",ROUND(J131*K131,2))</f>
        <v/>
      </c>
      <c r="M131" s="29">
        <f>IF(J131="","",ROUND(J131+IF(L131="",0,L131),2))</f>
        <v/>
      </c>
      <c r="N131" s="18" t="n"/>
      <c r="O131" s="18" t="n"/>
      <c r="P131" s="22" t="n"/>
      <c r="Q131" s="23">
        <f>IF(COUNTA(A131:B131,D131:K131,N131:P131)=0,"",IF(A131="","ID manquant",IF(B131="","Date manquante",IF(B131&gt;'Paramètres'!$B$5,"Date postérieure au contrôle",IF(COUNTIFS(Budget!$A$2:$A$101,F131,Budget!$B$2:$B$101,G131)=0,"Lot/poste hors budget",IF(J131&lt;=0,"Montant invalide",IF(AND(O131="Non",N131&lt;&gt;"Annulée"),"Justificatif manquant",IF(N131="Saisie","À contrôler",""))))))))</f>
        <v/>
      </c>
    </row>
    <row r="132">
      <c r="A132" s="18" t="n"/>
      <c r="B132" s="34" t="n"/>
      <c r="C132" s="28">
        <f>IF(B132="","",DATE(YEAR(B132),MONTH(B132),1))</f>
        <v/>
      </c>
      <c r="D132" s="13" t="n"/>
      <c r="E132" s="13" t="n"/>
      <c r="F132" s="18" t="n"/>
      <c r="G132" s="13" t="n"/>
      <c r="H132" s="13" t="n"/>
      <c r="I132" s="18" t="n"/>
      <c r="J132" s="35" t="n"/>
      <c r="K132" s="21" t="n"/>
      <c r="L132" s="29">
        <f>IF(OR(J132="",K132=""),"",ROUND(J132*K132,2))</f>
        <v/>
      </c>
      <c r="M132" s="29">
        <f>IF(J132="","",ROUND(J132+IF(L132="",0,L132),2))</f>
        <v/>
      </c>
      <c r="N132" s="18" t="n"/>
      <c r="O132" s="18" t="n"/>
      <c r="P132" s="22" t="n"/>
      <c r="Q132" s="23">
        <f>IF(COUNTA(A132:B132,D132:K132,N132:P132)=0,"",IF(A132="","ID manquant",IF(B132="","Date manquante",IF(B132&gt;'Paramètres'!$B$5,"Date postérieure au contrôle",IF(COUNTIFS(Budget!$A$2:$A$101,F132,Budget!$B$2:$B$101,G132)=0,"Lot/poste hors budget",IF(J132&lt;=0,"Montant invalide",IF(AND(O132="Non",N132&lt;&gt;"Annulée"),"Justificatif manquant",IF(N132="Saisie","À contrôler",""))))))))</f>
        <v/>
      </c>
    </row>
    <row r="133">
      <c r="A133" s="18" t="n"/>
      <c r="B133" s="34" t="n"/>
      <c r="C133" s="28">
        <f>IF(B133="","",DATE(YEAR(B133),MONTH(B133),1))</f>
        <v/>
      </c>
      <c r="D133" s="13" t="n"/>
      <c r="E133" s="13" t="n"/>
      <c r="F133" s="18" t="n"/>
      <c r="G133" s="13" t="n"/>
      <c r="H133" s="13" t="n"/>
      <c r="I133" s="18" t="n"/>
      <c r="J133" s="35" t="n"/>
      <c r="K133" s="21" t="n"/>
      <c r="L133" s="29">
        <f>IF(OR(J133="",K133=""),"",ROUND(J133*K133,2))</f>
        <v/>
      </c>
      <c r="M133" s="29">
        <f>IF(J133="","",ROUND(J133+IF(L133="",0,L133),2))</f>
        <v/>
      </c>
      <c r="N133" s="18" t="n"/>
      <c r="O133" s="18" t="n"/>
      <c r="P133" s="22" t="n"/>
      <c r="Q133" s="23">
        <f>IF(COUNTA(A133:B133,D133:K133,N133:P133)=0,"",IF(A133="","ID manquant",IF(B133="","Date manquante",IF(B133&gt;'Paramètres'!$B$5,"Date postérieure au contrôle",IF(COUNTIFS(Budget!$A$2:$A$101,F133,Budget!$B$2:$B$101,G133)=0,"Lot/poste hors budget",IF(J133&lt;=0,"Montant invalide",IF(AND(O133="Non",N133&lt;&gt;"Annulée"),"Justificatif manquant",IF(N133="Saisie","À contrôler",""))))))))</f>
        <v/>
      </c>
    </row>
    <row r="134">
      <c r="A134" s="18" t="n"/>
      <c r="B134" s="34" t="n"/>
      <c r="C134" s="28">
        <f>IF(B134="","",DATE(YEAR(B134),MONTH(B134),1))</f>
        <v/>
      </c>
      <c r="D134" s="13" t="n"/>
      <c r="E134" s="13" t="n"/>
      <c r="F134" s="18" t="n"/>
      <c r="G134" s="13" t="n"/>
      <c r="H134" s="13" t="n"/>
      <c r="I134" s="18" t="n"/>
      <c r="J134" s="35" t="n"/>
      <c r="K134" s="21" t="n"/>
      <c r="L134" s="29">
        <f>IF(OR(J134="",K134=""),"",ROUND(J134*K134,2))</f>
        <v/>
      </c>
      <c r="M134" s="29">
        <f>IF(J134="","",ROUND(J134+IF(L134="",0,L134),2))</f>
        <v/>
      </c>
      <c r="N134" s="18" t="n"/>
      <c r="O134" s="18" t="n"/>
      <c r="P134" s="22" t="n"/>
      <c r="Q134" s="23">
        <f>IF(COUNTA(A134:B134,D134:K134,N134:P134)=0,"",IF(A134="","ID manquant",IF(B134="","Date manquante",IF(B134&gt;'Paramètres'!$B$5,"Date postérieure au contrôle",IF(COUNTIFS(Budget!$A$2:$A$101,F134,Budget!$B$2:$B$101,G134)=0,"Lot/poste hors budget",IF(J134&lt;=0,"Montant invalide",IF(AND(O134="Non",N134&lt;&gt;"Annulée"),"Justificatif manquant",IF(N134="Saisie","À contrôler",""))))))))</f>
        <v/>
      </c>
    </row>
    <row r="135">
      <c r="A135" s="18" t="n"/>
      <c r="B135" s="34" t="n"/>
      <c r="C135" s="28">
        <f>IF(B135="","",DATE(YEAR(B135),MONTH(B135),1))</f>
        <v/>
      </c>
      <c r="D135" s="13" t="n"/>
      <c r="E135" s="13" t="n"/>
      <c r="F135" s="18" t="n"/>
      <c r="G135" s="13" t="n"/>
      <c r="H135" s="13" t="n"/>
      <c r="I135" s="18" t="n"/>
      <c r="J135" s="35" t="n"/>
      <c r="K135" s="21" t="n"/>
      <c r="L135" s="29">
        <f>IF(OR(J135="",K135=""),"",ROUND(J135*K135,2))</f>
        <v/>
      </c>
      <c r="M135" s="29">
        <f>IF(J135="","",ROUND(J135+IF(L135="",0,L135),2))</f>
        <v/>
      </c>
      <c r="N135" s="18" t="n"/>
      <c r="O135" s="18" t="n"/>
      <c r="P135" s="22" t="n"/>
      <c r="Q135" s="23">
        <f>IF(COUNTA(A135:B135,D135:K135,N135:P135)=0,"",IF(A135="","ID manquant",IF(B135="","Date manquante",IF(B135&gt;'Paramètres'!$B$5,"Date postérieure au contrôle",IF(COUNTIFS(Budget!$A$2:$A$101,F135,Budget!$B$2:$B$101,G135)=0,"Lot/poste hors budget",IF(J135&lt;=0,"Montant invalide",IF(AND(O135="Non",N135&lt;&gt;"Annulée"),"Justificatif manquant",IF(N135="Saisie","À contrôler",""))))))))</f>
        <v/>
      </c>
    </row>
    <row r="136">
      <c r="A136" s="18" t="n"/>
      <c r="B136" s="34" t="n"/>
      <c r="C136" s="28">
        <f>IF(B136="","",DATE(YEAR(B136),MONTH(B136),1))</f>
        <v/>
      </c>
      <c r="D136" s="13" t="n"/>
      <c r="E136" s="13" t="n"/>
      <c r="F136" s="18" t="n"/>
      <c r="G136" s="13" t="n"/>
      <c r="H136" s="13" t="n"/>
      <c r="I136" s="18" t="n"/>
      <c r="J136" s="35" t="n"/>
      <c r="K136" s="21" t="n"/>
      <c r="L136" s="29">
        <f>IF(OR(J136="",K136=""),"",ROUND(J136*K136,2))</f>
        <v/>
      </c>
      <c r="M136" s="29">
        <f>IF(J136="","",ROUND(J136+IF(L136="",0,L136),2))</f>
        <v/>
      </c>
      <c r="N136" s="18" t="n"/>
      <c r="O136" s="18" t="n"/>
      <c r="P136" s="22" t="n"/>
      <c r="Q136" s="23">
        <f>IF(COUNTA(A136:B136,D136:K136,N136:P136)=0,"",IF(A136="","ID manquant",IF(B136="","Date manquante",IF(B136&gt;'Paramètres'!$B$5,"Date postérieure au contrôle",IF(COUNTIFS(Budget!$A$2:$A$101,F136,Budget!$B$2:$B$101,G136)=0,"Lot/poste hors budget",IF(J136&lt;=0,"Montant invalide",IF(AND(O136="Non",N136&lt;&gt;"Annulée"),"Justificatif manquant",IF(N136="Saisie","À contrôler",""))))))))</f>
        <v/>
      </c>
    </row>
    <row r="137">
      <c r="A137" s="18" t="n"/>
      <c r="B137" s="34" t="n"/>
      <c r="C137" s="28">
        <f>IF(B137="","",DATE(YEAR(B137),MONTH(B137),1))</f>
        <v/>
      </c>
      <c r="D137" s="13" t="n"/>
      <c r="E137" s="13" t="n"/>
      <c r="F137" s="18" t="n"/>
      <c r="G137" s="13" t="n"/>
      <c r="H137" s="13" t="n"/>
      <c r="I137" s="18" t="n"/>
      <c r="J137" s="35" t="n"/>
      <c r="K137" s="21" t="n"/>
      <c r="L137" s="29">
        <f>IF(OR(J137="",K137=""),"",ROUND(J137*K137,2))</f>
        <v/>
      </c>
      <c r="M137" s="29">
        <f>IF(J137="","",ROUND(J137+IF(L137="",0,L137),2))</f>
        <v/>
      </c>
      <c r="N137" s="18" t="n"/>
      <c r="O137" s="18" t="n"/>
      <c r="P137" s="22" t="n"/>
      <c r="Q137" s="23">
        <f>IF(COUNTA(A137:B137,D137:K137,N137:P137)=0,"",IF(A137="","ID manquant",IF(B137="","Date manquante",IF(B137&gt;'Paramètres'!$B$5,"Date postérieure au contrôle",IF(COUNTIFS(Budget!$A$2:$A$101,F137,Budget!$B$2:$B$101,G137)=0,"Lot/poste hors budget",IF(J137&lt;=0,"Montant invalide",IF(AND(O137="Non",N137&lt;&gt;"Annulée"),"Justificatif manquant",IF(N137="Saisie","À contrôler",""))))))))</f>
        <v/>
      </c>
    </row>
    <row r="138">
      <c r="A138" s="18" t="n"/>
      <c r="B138" s="34" t="n"/>
      <c r="C138" s="28">
        <f>IF(B138="","",DATE(YEAR(B138),MONTH(B138),1))</f>
        <v/>
      </c>
      <c r="D138" s="13" t="n"/>
      <c r="E138" s="13" t="n"/>
      <c r="F138" s="18" t="n"/>
      <c r="G138" s="13" t="n"/>
      <c r="H138" s="13" t="n"/>
      <c r="I138" s="18" t="n"/>
      <c r="J138" s="35" t="n"/>
      <c r="K138" s="21" t="n"/>
      <c r="L138" s="29">
        <f>IF(OR(J138="",K138=""),"",ROUND(J138*K138,2))</f>
        <v/>
      </c>
      <c r="M138" s="29">
        <f>IF(J138="","",ROUND(J138+IF(L138="",0,L138),2))</f>
        <v/>
      </c>
      <c r="N138" s="18" t="n"/>
      <c r="O138" s="18" t="n"/>
      <c r="P138" s="22" t="n"/>
      <c r="Q138" s="23">
        <f>IF(COUNTA(A138:B138,D138:K138,N138:P138)=0,"",IF(A138="","ID manquant",IF(B138="","Date manquante",IF(B138&gt;'Paramètres'!$B$5,"Date postérieure au contrôle",IF(COUNTIFS(Budget!$A$2:$A$101,F138,Budget!$B$2:$B$101,G138)=0,"Lot/poste hors budget",IF(J138&lt;=0,"Montant invalide",IF(AND(O138="Non",N138&lt;&gt;"Annulée"),"Justificatif manquant",IF(N138="Saisie","À contrôler",""))))))))</f>
        <v/>
      </c>
    </row>
    <row r="139">
      <c r="A139" s="18" t="n"/>
      <c r="B139" s="34" t="n"/>
      <c r="C139" s="28">
        <f>IF(B139="","",DATE(YEAR(B139),MONTH(B139),1))</f>
        <v/>
      </c>
      <c r="D139" s="13" t="n"/>
      <c r="E139" s="13" t="n"/>
      <c r="F139" s="18" t="n"/>
      <c r="G139" s="13" t="n"/>
      <c r="H139" s="13" t="n"/>
      <c r="I139" s="18" t="n"/>
      <c r="J139" s="35" t="n"/>
      <c r="K139" s="21" t="n"/>
      <c r="L139" s="29">
        <f>IF(OR(J139="",K139=""),"",ROUND(J139*K139,2))</f>
        <v/>
      </c>
      <c r="M139" s="29">
        <f>IF(J139="","",ROUND(J139+IF(L139="",0,L139),2))</f>
        <v/>
      </c>
      <c r="N139" s="18" t="n"/>
      <c r="O139" s="18" t="n"/>
      <c r="P139" s="22" t="n"/>
      <c r="Q139" s="23">
        <f>IF(COUNTA(A139:B139,D139:K139,N139:P139)=0,"",IF(A139="","ID manquant",IF(B139="","Date manquante",IF(B139&gt;'Paramètres'!$B$5,"Date postérieure au contrôle",IF(COUNTIFS(Budget!$A$2:$A$101,F139,Budget!$B$2:$B$101,G139)=0,"Lot/poste hors budget",IF(J139&lt;=0,"Montant invalide",IF(AND(O139="Non",N139&lt;&gt;"Annulée"),"Justificatif manquant",IF(N139="Saisie","À contrôler",""))))))))</f>
        <v/>
      </c>
    </row>
    <row r="140">
      <c r="A140" s="18" t="n"/>
      <c r="B140" s="34" t="n"/>
      <c r="C140" s="28">
        <f>IF(B140="","",DATE(YEAR(B140),MONTH(B140),1))</f>
        <v/>
      </c>
      <c r="D140" s="13" t="n"/>
      <c r="E140" s="13" t="n"/>
      <c r="F140" s="18" t="n"/>
      <c r="G140" s="13" t="n"/>
      <c r="H140" s="13" t="n"/>
      <c r="I140" s="18" t="n"/>
      <c r="J140" s="35" t="n"/>
      <c r="K140" s="21" t="n"/>
      <c r="L140" s="29">
        <f>IF(OR(J140="",K140=""),"",ROUND(J140*K140,2))</f>
        <v/>
      </c>
      <c r="M140" s="29">
        <f>IF(J140="","",ROUND(J140+IF(L140="",0,L140),2))</f>
        <v/>
      </c>
      <c r="N140" s="18" t="n"/>
      <c r="O140" s="18" t="n"/>
      <c r="P140" s="22" t="n"/>
      <c r="Q140" s="23">
        <f>IF(COUNTA(A140:B140,D140:K140,N140:P140)=0,"",IF(A140="","ID manquant",IF(B140="","Date manquante",IF(B140&gt;'Paramètres'!$B$5,"Date postérieure au contrôle",IF(COUNTIFS(Budget!$A$2:$A$101,F140,Budget!$B$2:$B$101,G140)=0,"Lot/poste hors budget",IF(J140&lt;=0,"Montant invalide",IF(AND(O140="Non",N140&lt;&gt;"Annulée"),"Justificatif manquant",IF(N140="Saisie","À contrôler",""))))))))</f>
        <v/>
      </c>
    </row>
    <row r="141">
      <c r="A141" s="18" t="n"/>
      <c r="B141" s="34" t="n"/>
      <c r="C141" s="28">
        <f>IF(B141="","",DATE(YEAR(B141),MONTH(B141),1))</f>
        <v/>
      </c>
      <c r="D141" s="13" t="n"/>
      <c r="E141" s="13" t="n"/>
      <c r="F141" s="18" t="n"/>
      <c r="G141" s="13" t="n"/>
      <c r="H141" s="13" t="n"/>
      <c r="I141" s="18" t="n"/>
      <c r="J141" s="35" t="n"/>
      <c r="K141" s="21" t="n"/>
      <c r="L141" s="29">
        <f>IF(OR(J141="",K141=""),"",ROUND(J141*K141,2))</f>
        <v/>
      </c>
      <c r="M141" s="29">
        <f>IF(J141="","",ROUND(J141+IF(L141="",0,L141),2))</f>
        <v/>
      </c>
      <c r="N141" s="18" t="n"/>
      <c r="O141" s="18" t="n"/>
      <c r="P141" s="22" t="n"/>
      <c r="Q141" s="23">
        <f>IF(COUNTA(A141:B141,D141:K141,N141:P141)=0,"",IF(A141="","ID manquant",IF(B141="","Date manquante",IF(B141&gt;'Paramètres'!$B$5,"Date postérieure au contrôle",IF(COUNTIFS(Budget!$A$2:$A$101,F141,Budget!$B$2:$B$101,G141)=0,"Lot/poste hors budget",IF(J141&lt;=0,"Montant invalide",IF(AND(O141="Non",N141&lt;&gt;"Annulée"),"Justificatif manquant",IF(N141="Saisie","À contrôler",""))))))))</f>
        <v/>
      </c>
    </row>
    <row r="142">
      <c r="A142" s="18" t="n"/>
      <c r="B142" s="34" t="n"/>
      <c r="C142" s="28">
        <f>IF(B142="","",DATE(YEAR(B142),MONTH(B142),1))</f>
        <v/>
      </c>
      <c r="D142" s="13" t="n"/>
      <c r="E142" s="13" t="n"/>
      <c r="F142" s="18" t="n"/>
      <c r="G142" s="13" t="n"/>
      <c r="H142" s="13" t="n"/>
      <c r="I142" s="18" t="n"/>
      <c r="J142" s="35" t="n"/>
      <c r="K142" s="21" t="n"/>
      <c r="L142" s="29">
        <f>IF(OR(J142="",K142=""),"",ROUND(J142*K142,2))</f>
        <v/>
      </c>
      <c r="M142" s="29">
        <f>IF(J142="","",ROUND(J142+IF(L142="",0,L142),2))</f>
        <v/>
      </c>
      <c r="N142" s="18" t="n"/>
      <c r="O142" s="18" t="n"/>
      <c r="P142" s="22" t="n"/>
      <c r="Q142" s="23">
        <f>IF(COUNTA(A142:B142,D142:K142,N142:P142)=0,"",IF(A142="","ID manquant",IF(B142="","Date manquante",IF(B142&gt;'Paramètres'!$B$5,"Date postérieure au contrôle",IF(COUNTIFS(Budget!$A$2:$A$101,F142,Budget!$B$2:$B$101,G142)=0,"Lot/poste hors budget",IF(J142&lt;=0,"Montant invalide",IF(AND(O142="Non",N142&lt;&gt;"Annulée"),"Justificatif manquant",IF(N142="Saisie","À contrôler",""))))))))</f>
        <v/>
      </c>
    </row>
    <row r="143">
      <c r="A143" s="18" t="n"/>
      <c r="B143" s="34" t="n"/>
      <c r="C143" s="28">
        <f>IF(B143="","",DATE(YEAR(B143),MONTH(B143),1))</f>
        <v/>
      </c>
      <c r="D143" s="13" t="n"/>
      <c r="E143" s="13" t="n"/>
      <c r="F143" s="18" t="n"/>
      <c r="G143" s="13" t="n"/>
      <c r="H143" s="13" t="n"/>
      <c r="I143" s="18" t="n"/>
      <c r="J143" s="35" t="n"/>
      <c r="K143" s="21" t="n"/>
      <c r="L143" s="29">
        <f>IF(OR(J143="",K143=""),"",ROUND(J143*K143,2))</f>
        <v/>
      </c>
      <c r="M143" s="29">
        <f>IF(J143="","",ROUND(J143+IF(L143="",0,L143),2))</f>
        <v/>
      </c>
      <c r="N143" s="18" t="n"/>
      <c r="O143" s="18" t="n"/>
      <c r="P143" s="22" t="n"/>
      <c r="Q143" s="23">
        <f>IF(COUNTA(A143:B143,D143:K143,N143:P143)=0,"",IF(A143="","ID manquant",IF(B143="","Date manquante",IF(B143&gt;'Paramètres'!$B$5,"Date postérieure au contrôle",IF(COUNTIFS(Budget!$A$2:$A$101,F143,Budget!$B$2:$B$101,G143)=0,"Lot/poste hors budget",IF(J143&lt;=0,"Montant invalide",IF(AND(O143="Non",N143&lt;&gt;"Annulée"),"Justificatif manquant",IF(N143="Saisie","À contrôler",""))))))))</f>
        <v/>
      </c>
    </row>
    <row r="144">
      <c r="A144" s="18" t="n"/>
      <c r="B144" s="34" t="n"/>
      <c r="C144" s="28">
        <f>IF(B144="","",DATE(YEAR(B144),MONTH(B144),1))</f>
        <v/>
      </c>
      <c r="D144" s="13" t="n"/>
      <c r="E144" s="13" t="n"/>
      <c r="F144" s="18" t="n"/>
      <c r="G144" s="13" t="n"/>
      <c r="H144" s="13" t="n"/>
      <c r="I144" s="18" t="n"/>
      <c r="J144" s="35" t="n"/>
      <c r="K144" s="21" t="n"/>
      <c r="L144" s="29">
        <f>IF(OR(J144="",K144=""),"",ROUND(J144*K144,2))</f>
        <v/>
      </c>
      <c r="M144" s="29">
        <f>IF(J144="","",ROUND(J144+IF(L144="",0,L144),2))</f>
        <v/>
      </c>
      <c r="N144" s="18" t="n"/>
      <c r="O144" s="18" t="n"/>
      <c r="P144" s="22" t="n"/>
      <c r="Q144" s="23">
        <f>IF(COUNTA(A144:B144,D144:K144,N144:P144)=0,"",IF(A144="","ID manquant",IF(B144="","Date manquante",IF(B144&gt;'Paramètres'!$B$5,"Date postérieure au contrôle",IF(COUNTIFS(Budget!$A$2:$A$101,F144,Budget!$B$2:$B$101,G144)=0,"Lot/poste hors budget",IF(J144&lt;=0,"Montant invalide",IF(AND(O144="Non",N144&lt;&gt;"Annulée"),"Justificatif manquant",IF(N144="Saisie","À contrôler",""))))))))</f>
        <v/>
      </c>
    </row>
    <row r="145">
      <c r="A145" s="18" t="n"/>
      <c r="B145" s="34" t="n"/>
      <c r="C145" s="28">
        <f>IF(B145="","",DATE(YEAR(B145),MONTH(B145),1))</f>
        <v/>
      </c>
      <c r="D145" s="13" t="n"/>
      <c r="E145" s="13" t="n"/>
      <c r="F145" s="18" t="n"/>
      <c r="G145" s="13" t="n"/>
      <c r="H145" s="13" t="n"/>
      <c r="I145" s="18" t="n"/>
      <c r="J145" s="35" t="n"/>
      <c r="K145" s="21" t="n"/>
      <c r="L145" s="29">
        <f>IF(OR(J145="",K145=""),"",ROUND(J145*K145,2))</f>
        <v/>
      </c>
      <c r="M145" s="29">
        <f>IF(J145="","",ROUND(J145+IF(L145="",0,L145),2))</f>
        <v/>
      </c>
      <c r="N145" s="18" t="n"/>
      <c r="O145" s="18" t="n"/>
      <c r="P145" s="22" t="n"/>
      <c r="Q145" s="23">
        <f>IF(COUNTA(A145:B145,D145:K145,N145:P145)=0,"",IF(A145="","ID manquant",IF(B145="","Date manquante",IF(B145&gt;'Paramètres'!$B$5,"Date postérieure au contrôle",IF(COUNTIFS(Budget!$A$2:$A$101,F145,Budget!$B$2:$B$101,G145)=0,"Lot/poste hors budget",IF(J145&lt;=0,"Montant invalide",IF(AND(O145="Non",N145&lt;&gt;"Annulée"),"Justificatif manquant",IF(N145="Saisie","À contrôler",""))))))))</f>
        <v/>
      </c>
    </row>
    <row r="146">
      <c r="A146" s="18" t="n"/>
      <c r="B146" s="34" t="n"/>
      <c r="C146" s="28">
        <f>IF(B146="","",DATE(YEAR(B146),MONTH(B146),1))</f>
        <v/>
      </c>
      <c r="D146" s="13" t="n"/>
      <c r="E146" s="13" t="n"/>
      <c r="F146" s="18" t="n"/>
      <c r="G146" s="13" t="n"/>
      <c r="H146" s="13" t="n"/>
      <c r="I146" s="18" t="n"/>
      <c r="J146" s="35" t="n"/>
      <c r="K146" s="21" t="n"/>
      <c r="L146" s="29">
        <f>IF(OR(J146="",K146=""),"",ROUND(J146*K146,2))</f>
        <v/>
      </c>
      <c r="M146" s="29">
        <f>IF(J146="","",ROUND(J146+IF(L146="",0,L146),2))</f>
        <v/>
      </c>
      <c r="N146" s="18" t="n"/>
      <c r="O146" s="18" t="n"/>
      <c r="P146" s="22" t="n"/>
      <c r="Q146" s="23">
        <f>IF(COUNTA(A146:B146,D146:K146,N146:P146)=0,"",IF(A146="","ID manquant",IF(B146="","Date manquante",IF(B146&gt;'Paramètres'!$B$5,"Date postérieure au contrôle",IF(COUNTIFS(Budget!$A$2:$A$101,F146,Budget!$B$2:$B$101,G146)=0,"Lot/poste hors budget",IF(J146&lt;=0,"Montant invalide",IF(AND(O146="Non",N146&lt;&gt;"Annulée"),"Justificatif manquant",IF(N146="Saisie","À contrôler",""))))))))</f>
        <v/>
      </c>
    </row>
    <row r="147">
      <c r="A147" s="18" t="n"/>
      <c r="B147" s="34" t="n"/>
      <c r="C147" s="28">
        <f>IF(B147="","",DATE(YEAR(B147),MONTH(B147),1))</f>
        <v/>
      </c>
      <c r="D147" s="13" t="n"/>
      <c r="E147" s="13" t="n"/>
      <c r="F147" s="18" t="n"/>
      <c r="G147" s="13" t="n"/>
      <c r="H147" s="13" t="n"/>
      <c r="I147" s="18" t="n"/>
      <c r="J147" s="35" t="n"/>
      <c r="K147" s="21" t="n"/>
      <c r="L147" s="29">
        <f>IF(OR(J147="",K147=""),"",ROUND(J147*K147,2))</f>
        <v/>
      </c>
      <c r="M147" s="29">
        <f>IF(J147="","",ROUND(J147+IF(L147="",0,L147),2))</f>
        <v/>
      </c>
      <c r="N147" s="18" t="n"/>
      <c r="O147" s="18" t="n"/>
      <c r="P147" s="22" t="n"/>
      <c r="Q147" s="23">
        <f>IF(COUNTA(A147:B147,D147:K147,N147:P147)=0,"",IF(A147="","ID manquant",IF(B147="","Date manquante",IF(B147&gt;'Paramètres'!$B$5,"Date postérieure au contrôle",IF(COUNTIFS(Budget!$A$2:$A$101,F147,Budget!$B$2:$B$101,G147)=0,"Lot/poste hors budget",IF(J147&lt;=0,"Montant invalide",IF(AND(O147="Non",N147&lt;&gt;"Annulée"),"Justificatif manquant",IF(N147="Saisie","À contrôler",""))))))))</f>
        <v/>
      </c>
    </row>
    <row r="148">
      <c r="A148" s="18" t="n"/>
      <c r="B148" s="34" t="n"/>
      <c r="C148" s="28">
        <f>IF(B148="","",DATE(YEAR(B148),MONTH(B148),1))</f>
        <v/>
      </c>
      <c r="D148" s="13" t="n"/>
      <c r="E148" s="13" t="n"/>
      <c r="F148" s="18" t="n"/>
      <c r="G148" s="13" t="n"/>
      <c r="H148" s="13" t="n"/>
      <c r="I148" s="18" t="n"/>
      <c r="J148" s="35" t="n"/>
      <c r="K148" s="21" t="n"/>
      <c r="L148" s="29">
        <f>IF(OR(J148="",K148=""),"",ROUND(J148*K148,2))</f>
        <v/>
      </c>
      <c r="M148" s="29">
        <f>IF(J148="","",ROUND(J148+IF(L148="",0,L148),2))</f>
        <v/>
      </c>
      <c r="N148" s="18" t="n"/>
      <c r="O148" s="18" t="n"/>
      <c r="P148" s="22" t="n"/>
      <c r="Q148" s="23">
        <f>IF(COUNTA(A148:B148,D148:K148,N148:P148)=0,"",IF(A148="","ID manquant",IF(B148="","Date manquante",IF(B148&gt;'Paramètres'!$B$5,"Date postérieure au contrôle",IF(COUNTIFS(Budget!$A$2:$A$101,F148,Budget!$B$2:$B$101,G148)=0,"Lot/poste hors budget",IF(J148&lt;=0,"Montant invalide",IF(AND(O148="Non",N148&lt;&gt;"Annulée"),"Justificatif manquant",IF(N148="Saisie","À contrôler",""))))))))</f>
        <v/>
      </c>
    </row>
    <row r="149">
      <c r="A149" s="18" t="n"/>
      <c r="B149" s="34" t="n"/>
      <c r="C149" s="28">
        <f>IF(B149="","",DATE(YEAR(B149),MONTH(B149),1))</f>
        <v/>
      </c>
      <c r="D149" s="13" t="n"/>
      <c r="E149" s="13" t="n"/>
      <c r="F149" s="18" t="n"/>
      <c r="G149" s="13" t="n"/>
      <c r="H149" s="13" t="n"/>
      <c r="I149" s="18" t="n"/>
      <c r="J149" s="35" t="n"/>
      <c r="K149" s="21" t="n"/>
      <c r="L149" s="29">
        <f>IF(OR(J149="",K149=""),"",ROUND(J149*K149,2))</f>
        <v/>
      </c>
      <c r="M149" s="29">
        <f>IF(J149="","",ROUND(J149+IF(L149="",0,L149),2))</f>
        <v/>
      </c>
      <c r="N149" s="18" t="n"/>
      <c r="O149" s="18" t="n"/>
      <c r="P149" s="22" t="n"/>
      <c r="Q149" s="23">
        <f>IF(COUNTA(A149:B149,D149:K149,N149:P149)=0,"",IF(A149="","ID manquant",IF(B149="","Date manquante",IF(B149&gt;'Paramètres'!$B$5,"Date postérieure au contrôle",IF(COUNTIFS(Budget!$A$2:$A$101,F149,Budget!$B$2:$B$101,G149)=0,"Lot/poste hors budget",IF(J149&lt;=0,"Montant invalide",IF(AND(O149="Non",N149&lt;&gt;"Annulée"),"Justificatif manquant",IF(N149="Saisie","À contrôler",""))))))))</f>
        <v/>
      </c>
    </row>
    <row r="150">
      <c r="A150" s="18" t="n"/>
      <c r="B150" s="34" t="n"/>
      <c r="C150" s="28">
        <f>IF(B150="","",DATE(YEAR(B150),MONTH(B150),1))</f>
        <v/>
      </c>
      <c r="D150" s="13" t="n"/>
      <c r="E150" s="13" t="n"/>
      <c r="F150" s="18" t="n"/>
      <c r="G150" s="13" t="n"/>
      <c r="H150" s="13" t="n"/>
      <c r="I150" s="18" t="n"/>
      <c r="J150" s="35" t="n"/>
      <c r="K150" s="21" t="n"/>
      <c r="L150" s="29">
        <f>IF(OR(J150="",K150=""),"",ROUND(J150*K150,2))</f>
        <v/>
      </c>
      <c r="M150" s="29">
        <f>IF(J150="","",ROUND(J150+IF(L150="",0,L150),2))</f>
        <v/>
      </c>
      <c r="N150" s="18" t="n"/>
      <c r="O150" s="18" t="n"/>
      <c r="P150" s="22" t="n"/>
      <c r="Q150" s="23">
        <f>IF(COUNTA(A150:B150,D150:K150,N150:P150)=0,"",IF(A150="","ID manquant",IF(B150="","Date manquante",IF(B150&gt;'Paramètres'!$B$5,"Date postérieure au contrôle",IF(COUNTIFS(Budget!$A$2:$A$101,F150,Budget!$B$2:$B$101,G150)=0,"Lot/poste hors budget",IF(J150&lt;=0,"Montant invalide",IF(AND(O150="Non",N150&lt;&gt;"Annulée"),"Justificatif manquant",IF(N150="Saisie","À contrôler",""))))))))</f>
        <v/>
      </c>
    </row>
    <row r="151">
      <c r="A151" s="18" t="n"/>
      <c r="B151" s="34" t="n"/>
      <c r="C151" s="28">
        <f>IF(B151="","",DATE(YEAR(B151),MONTH(B151),1))</f>
        <v/>
      </c>
      <c r="D151" s="13" t="n"/>
      <c r="E151" s="13" t="n"/>
      <c r="F151" s="18" t="n"/>
      <c r="G151" s="13" t="n"/>
      <c r="H151" s="13" t="n"/>
      <c r="I151" s="18" t="n"/>
      <c r="J151" s="35" t="n"/>
      <c r="K151" s="21" t="n"/>
      <c r="L151" s="29">
        <f>IF(OR(J151="",K151=""),"",ROUND(J151*K151,2))</f>
        <v/>
      </c>
      <c r="M151" s="29">
        <f>IF(J151="","",ROUND(J151+IF(L151="",0,L151),2))</f>
        <v/>
      </c>
      <c r="N151" s="18" t="n"/>
      <c r="O151" s="18" t="n"/>
      <c r="P151" s="22" t="n"/>
      <c r="Q151" s="23">
        <f>IF(COUNTA(A151:B151,D151:K151,N151:P151)=0,"",IF(A151="","ID manquant",IF(B151="","Date manquante",IF(B151&gt;'Paramètres'!$B$5,"Date postérieure au contrôle",IF(COUNTIFS(Budget!$A$2:$A$101,F151,Budget!$B$2:$B$101,G151)=0,"Lot/poste hors budget",IF(J151&lt;=0,"Montant invalide",IF(AND(O151="Non",N151&lt;&gt;"Annulée"),"Justificatif manquant",IF(N151="Saisie","À contrôler",""))))))))</f>
        <v/>
      </c>
    </row>
    <row r="152">
      <c r="A152" s="18" t="n"/>
      <c r="B152" s="34" t="n"/>
      <c r="C152" s="28">
        <f>IF(B152="","",DATE(YEAR(B152),MONTH(B152),1))</f>
        <v/>
      </c>
      <c r="D152" s="13" t="n"/>
      <c r="E152" s="13" t="n"/>
      <c r="F152" s="18" t="n"/>
      <c r="G152" s="13" t="n"/>
      <c r="H152" s="13" t="n"/>
      <c r="I152" s="18" t="n"/>
      <c r="J152" s="35" t="n"/>
      <c r="K152" s="21" t="n"/>
      <c r="L152" s="29">
        <f>IF(OR(J152="",K152=""),"",ROUND(J152*K152,2))</f>
        <v/>
      </c>
      <c r="M152" s="29">
        <f>IF(J152="","",ROUND(J152+IF(L152="",0,L152),2))</f>
        <v/>
      </c>
      <c r="N152" s="18" t="n"/>
      <c r="O152" s="18" t="n"/>
      <c r="P152" s="22" t="n"/>
      <c r="Q152" s="23">
        <f>IF(COUNTA(A152:B152,D152:K152,N152:P152)=0,"",IF(A152="","ID manquant",IF(B152="","Date manquante",IF(B152&gt;'Paramètres'!$B$5,"Date postérieure au contrôle",IF(COUNTIFS(Budget!$A$2:$A$101,F152,Budget!$B$2:$B$101,G152)=0,"Lot/poste hors budget",IF(J152&lt;=0,"Montant invalide",IF(AND(O152="Non",N152&lt;&gt;"Annulée"),"Justificatif manquant",IF(N152="Saisie","À contrôler",""))))))))</f>
        <v/>
      </c>
    </row>
    <row r="153">
      <c r="A153" s="18" t="n"/>
      <c r="B153" s="34" t="n"/>
      <c r="C153" s="28">
        <f>IF(B153="","",DATE(YEAR(B153),MONTH(B153),1))</f>
        <v/>
      </c>
      <c r="D153" s="13" t="n"/>
      <c r="E153" s="13" t="n"/>
      <c r="F153" s="18" t="n"/>
      <c r="G153" s="13" t="n"/>
      <c r="H153" s="13" t="n"/>
      <c r="I153" s="18" t="n"/>
      <c r="J153" s="35" t="n"/>
      <c r="K153" s="21" t="n"/>
      <c r="L153" s="29">
        <f>IF(OR(J153="",K153=""),"",ROUND(J153*K153,2))</f>
        <v/>
      </c>
      <c r="M153" s="29">
        <f>IF(J153="","",ROUND(J153+IF(L153="",0,L153),2))</f>
        <v/>
      </c>
      <c r="N153" s="18" t="n"/>
      <c r="O153" s="18" t="n"/>
      <c r="P153" s="22" t="n"/>
      <c r="Q153" s="23">
        <f>IF(COUNTA(A153:B153,D153:K153,N153:P153)=0,"",IF(A153="","ID manquant",IF(B153="","Date manquante",IF(B153&gt;'Paramètres'!$B$5,"Date postérieure au contrôle",IF(COUNTIFS(Budget!$A$2:$A$101,F153,Budget!$B$2:$B$101,G153)=0,"Lot/poste hors budget",IF(J153&lt;=0,"Montant invalide",IF(AND(O153="Non",N153&lt;&gt;"Annulée"),"Justificatif manquant",IF(N153="Saisie","À contrôler",""))))))))</f>
        <v/>
      </c>
    </row>
    <row r="154">
      <c r="A154" s="18" t="n"/>
      <c r="B154" s="34" t="n"/>
      <c r="C154" s="28">
        <f>IF(B154="","",DATE(YEAR(B154),MONTH(B154),1))</f>
        <v/>
      </c>
      <c r="D154" s="13" t="n"/>
      <c r="E154" s="13" t="n"/>
      <c r="F154" s="18" t="n"/>
      <c r="G154" s="13" t="n"/>
      <c r="H154" s="13" t="n"/>
      <c r="I154" s="18" t="n"/>
      <c r="J154" s="35" t="n"/>
      <c r="K154" s="21" t="n"/>
      <c r="L154" s="29">
        <f>IF(OR(J154="",K154=""),"",ROUND(J154*K154,2))</f>
        <v/>
      </c>
      <c r="M154" s="29">
        <f>IF(J154="","",ROUND(J154+IF(L154="",0,L154),2))</f>
        <v/>
      </c>
      <c r="N154" s="18" t="n"/>
      <c r="O154" s="18" t="n"/>
      <c r="P154" s="22" t="n"/>
      <c r="Q154" s="23">
        <f>IF(COUNTA(A154:B154,D154:K154,N154:P154)=0,"",IF(A154="","ID manquant",IF(B154="","Date manquante",IF(B154&gt;'Paramètres'!$B$5,"Date postérieure au contrôle",IF(COUNTIFS(Budget!$A$2:$A$101,F154,Budget!$B$2:$B$101,G154)=0,"Lot/poste hors budget",IF(J154&lt;=0,"Montant invalide",IF(AND(O154="Non",N154&lt;&gt;"Annulée"),"Justificatif manquant",IF(N154="Saisie","À contrôler",""))))))))</f>
        <v/>
      </c>
    </row>
    <row r="155">
      <c r="A155" s="18" t="n"/>
      <c r="B155" s="34" t="n"/>
      <c r="C155" s="28">
        <f>IF(B155="","",DATE(YEAR(B155),MONTH(B155),1))</f>
        <v/>
      </c>
      <c r="D155" s="13" t="n"/>
      <c r="E155" s="13" t="n"/>
      <c r="F155" s="18" t="n"/>
      <c r="G155" s="13" t="n"/>
      <c r="H155" s="13" t="n"/>
      <c r="I155" s="18" t="n"/>
      <c r="J155" s="35" t="n"/>
      <c r="K155" s="21" t="n"/>
      <c r="L155" s="29">
        <f>IF(OR(J155="",K155=""),"",ROUND(J155*K155,2))</f>
        <v/>
      </c>
      <c r="M155" s="29">
        <f>IF(J155="","",ROUND(J155+IF(L155="",0,L155),2))</f>
        <v/>
      </c>
      <c r="N155" s="18" t="n"/>
      <c r="O155" s="18" t="n"/>
      <c r="P155" s="22" t="n"/>
      <c r="Q155" s="23">
        <f>IF(COUNTA(A155:B155,D155:K155,N155:P155)=0,"",IF(A155="","ID manquant",IF(B155="","Date manquante",IF(B155&gt;'Paramètres'!$B$5,"Date postérieure au contrôle",IF(COUNTIFS(Budget!$A$2:$A$101,F155,Budget!$B$2:$B$101,G155)=0,"Lot/poste hors budget",IF(J155&lt;=0,"Montant invalide",IF(AND(O155="Non",N155&lt;&gt;"Annulée"),"Justificatif manquant",IF(N155="Saisie","À contrôler",""))))))))</f>
        <v/>
      </c>
    </row>
    <row r="156">
      <c r="A156" s="18" t="n"/>
      <c r="B156" s="34" t="n"/>
      <c r="C156" s="28">
        <f>IF(B156="","",DATE(YEAR(B156),MONTH(B156),1))</f>
        <v/>
      </c>
      <c r="D156" s="13" t="n"/>
      <c r="E156" s="13" t="n"/>
      <c r="F156" s="18" t="n"/>
      <c r="G156" s="13" t="n"/>
      <c r="H156" s="13" t="n"/>
      <c r="I156" s="18" t="n"/>
      <c r="J156" s="35" t="n"/>
      <c r="K156" s="21" t="n"/>
      <c r="L156" s="29">
        <f>IF(OR(J156="",K156=""),"",ROUND(J156*K156,2))</f>
        <v/>
      </c>
      <c r="M156" s="29">
        <f>IF(J156="","",ROUND(J156+IF(L156="",0,L156),2))</f>
        <v/>
      </c>
      <c r="N156" s="18" t="n"/>
      <c r="O156" s="18" t="n"/>
      <c r="P156" s="22" t="n"/>
      <c r="Q156" s="23">
        <f>IF(COUNTA(A156:B156,D156:K156,N156:P156)=0,"",IF(A156="","ID manquant",IF(B156="","Date manquante",IF(B156&gt;'Paramètres'!$B$5,"Date postérieure au contrôle",IF(COUNTIFS(Budget!$A$2:$A$101,F156,Budget!$B$2:$B$101,G156)=0,"Lot/poste hors budget",IF(J156&lt;=0,"Montant invalide",IF(AND(O156="Non",N156&lt;&gt;"Annulée"),"Justificatif manquant",IF(N156="Saisie","À contrôler",""))))))))</f>
        <v/>
      </c>
    </row>
    <row r="157">
      <c r="A157" s="18" t="n"/>
      <c r="B157" s="34" t="n"/>
      <c r="C157" s="28">
        <f>IF(B157="","",DATE(YEAR(B157),MONTH(B157),1))</f>
        <v/>
      </c>
      <c r="D157" s="13" t="n"/>
      <c r="E157" s="13" t="n"/>
      <c r="F157" s="18" t="n"/>
      <c r="G157" s="13" t="n"/>
      <c r="H157" s="13" t="n"/>
      <c r="I157" s="18" t="n"/>
      <c r="J157" s="35" t="n"/>
      <c r="K157" s="21" t="n"/>
      <c r="L157" s="29">
        <f>IF(OR(J157="",K157=""),"",ROUND(J157*K157,2))</f>
        <v/>
      </c>
      <c r="M157" s="29">
        <f>IF(J157="","",ROUND(J157+IF(L157="",0,L157),2))</f>
        <v/>
      </c>
      <c r="N157" s="18" t="n"/>
      <c r="O157" s="18" t="n"/>
      <c r="P157" s="22" t="n"/>
      <c r="Q157" s="23">
        <f>IF(COUNTA(A157:B157,D157:K157,N157:P157)=0,"",IF(A157="","ID manquant",IF(B157="","Date manquante",IF(B157&gt;'Paramètres'!$B$5,"Date postérieure au contrôle",IF(COUNTIFS(Budget!$A$2:$A$101,F157,Budget!$B$2:$B$101,G157)=0,"Lot/poste hors budget",IF(J157&lt;=0,"Montant invalide",IF(AND(O157="Non",N157&lt;&gt;"Annulée"),"Justificatif manquant",IF(N157="Saisie","À contrôler",""))))))))</f>
        <v/>
      </c>
    </row>
    <row r="158">
      <c r="A158" s="18" t="n"/>
      <c r="B158" s="34" t="n"/>
      <c r="C158" s="28">
        <f>IF(B158="","",DATE(YEAR(B158),MONTH(B158),1))</f>
        <v/>
      </c>
      <c r="D158" s="13" t="n"/>
      <c r="E158" s="13" t="n"/>
      <c r="F158" s="18" t="n"/>
      <c r="G158" s="13" t="n"/>
      <c r="H158" s="13" t="n"/>
      <c r="I158" s="18" t="n"/>
      <c r="J158" s="35" t="n"/>
      <c r="K158" s="21" t="n"/>
      <c r="L158" s="29">
        <f>IF(OR(J158="",K158=""),"",ROUND(J158*K158,2))</f>
        <v/>
      </c>
      <c r="M158" s="29">
        <f>IF(J158="","",ROUND(J158+IF(L158="",0,L158),2))</f>
        <v/>
      </c>
      <c r="N158" s="18" t="n"/>
      <c r="O158" s="18" t="n"/>
      <c r="P158" s="22" t="n"/>
      <c r="Q158" s="23">
        <f>IF(COUNTA(A158:B158,D158:K158,N158:P158)=0,"",IF(A158="","ID manquant",IF(B158="","Date manquante",IF(B158&gt;'Paramètres'!$B$5,"Date postérieure au contrôle",IF(COUNTIFS(Budget!$A$2:$A$101,F158,Budget!$B$2:$B$101,G158)=0,"Lot/poste hors budget",IF(J158&lt;=0,"Montant invalide",IF(AND(O158="Non",N158&lt;&gt;"Annulée"),"Justificatif manquant",IF(N158="Saisie","À contrôler",""))))))))</f>
        <v/>
      </c>
    </row>
    <row r="159">
      <c r="A159" s="18" t="n"/>
      <c r="B159" s="34" t="n"/>
      <c r="C159" s="28">
        <f>IF(B159="","",DATE(YEAR(B159),MONTH(B159),1))</f>
        <v/>
      </c>
      <c r="D159" s="13" t="n"/>
      <c r="E159" s="13" t="n"/>
      <c r="F159" s="18" t="n"/>
      <c r="G159" s="13" t="n"/>
      <c r="H159" s="13" t="n"/>
      <c r="I159" s="18" t="n"/>
      <c r="J159" s="35" t="n"/>
      <c r="K159" s="21" t="n"/>
      <c r="L159" s="29">
        <f>IF(OR(J159="",K159=""),"",ROUND(J159*K159,2))</f>
        <v/>
      </c>
      <c r="M159" s="29">
        <f>IF(J159="","",ROUND(J159+IF(L159="",0,L159),2))</f>
        <v/>
      </c>
      <c r="N159" s="18" t="n"/>
      <c r="O159" s="18" t="n"/>
      <c r="P159" s="22" t="n"/>
      <c r="Q159" s="23">
        <f>IF(COUNTA(A159:B159,D159:K159,N159:P159)=0,"",IF(A159="","ID manquant",IF(B159="","Date manquante",IF(B159&gt;'Paramètres'!$B$5,"Date postérieure au contrôle",IF(COUNTIFS(Budget!$A$2:$A$101,F159,Budget!$B$2:$B$101,G159)=0,"Lot/poste hors budget",IF(J159&lt;=0,"Montant invalide",IF(AND(O159="Non",N159&lt;&gt;"Annulée"),"Justificatif manquant",IF(N159="Saisie","À contrôler",""))))))))</f>
        <v/>
      </c>
    </row>
    <row r="160">
      <c r="A160" s="18" t="n"/>
      <c r="B160" s="34" t="n"/>
      <c r="C160" s="28">
        <f>IF(B160="","",DATE(YEAR(B160),MONTH(B160),1))</f>
        <v/>
      </c>
      <c r="D160" s="13" t="n"/>
      <c r="E160" s="13" t="n"/>
      <c r="F160" s="18" t="n"/>
      <c r="G160" s="13" t="n"/>
      <c r="H160" s="13" t="n"/>
      <c r="I160" s="18" t="n"/>
      <c r="J160" s="35" t="n"/>
      <c r="K160" s="21" t="n"/>
      <c r="L160" s="29">
        <f>IF(OR(J160="",K160=""),"",ROUND(J160*K160,2))</f>
        <v/>
      </c>
      <c r="M160" s="29">
        <f>IF(J160="","",ROUND(J160+IF(L160="",0,L160),2))</f>
        <v/>
      </c>
      <c r="N160" s="18" t="n"/>
      <c r="O160" s="18" t="n"/>
      <c r="P160" s="22" t="n"/>
      <c r="Q160" s="23">
        <f>IF(COUNTA(A160:B160,D160:K160,N160:P160)=0,"",IF(A160="","ID manquant",IF(B160="","Date manquante",IF(B160&gt;'Paramètres'!$B$5,"Date postérieure au contrôle",IF(COUNTIFS(Budget!$A$2:$A$101,F160,Budget!$B$2:$B$101,G160)=0,"Lot/poste hors budget",IF(J160&lt;=0,"Montant invalide",IF(AND(O160="Non",N160&lt;&gt;"Annulée"),"Justificatif manquant",IF(N160="Saisie","À contrôler",""))))))))</f>
        <v/>
      </c>
    </row>
    <row r="161">
      <c r="A161" s="18" t="n"/>
      <c r="B161" s="34" t="n"/>
      <c r="C161" s="28">
        <f>IF(B161="","",DATE(YEAR(B161),MONTH(B161),1))</f>
        <v/>
      </c>
      <c r="D161" s="13" t="n"/>
      <c r="E161" s="13" t="n"/>
      <c r="F161" s="18" t="n"/>
      <c r="G161" s="13" t="n"/>
      <c r="H161" s="13" t="n"/>
      <c r="I161" s="18" t="n"/>
      <c r="J161" s="35" t="n"/>
      <c r="K161" s="21" t="n"/>
      <c r="L161" s="29">
        <f>IF(OR(J161="",K161=""),"",ROUND(J161*K161,2))</f>
        <v/>
      </c>
      <c r="M161" s="29">
        <f>IF(J161="","",ROUND(J161+IF(L161="",0,L161),2))</f>
        <v/>
      </c>
      <c r="N161" s="18" t="n"/>
      <c r="O161" s="18" t="n"/>
      <c r="P161" s="22" t="n"/>
      <c r="Q161" s="23">
        <f>IF(COUNTA(A161:B161,D161:K161,N161:P161)=0,"",IF(A161="","ID manquant",IF(B161="","Date manquante",IF(B161&gt;'Paramètres'!$B$5,"Date postérieure au contrôle",IF(COUNTIFS(Budget!$A$2:$A$101,F161,Budget!$B$2:$B$101,G161)=0,"Lot/poste hors budget",IF(J161&lt;=0,"Montant invalide",IF(AND(O161="Non",N161&lt;&gt;"Annulée"),"Justificatif manquant",IF(N161="Saisie","À contrôler",""))))))))</f>
        <v/>
      </c>
    </row>
    <row r="162">
      <c r="A162" s="18" t="n"/>
      <c r="B162" s="34" t="n"/>
      <c r="C162" s="28">
        <f>IF(B162="","",DATE(YEAR(B162),MONTH(B162),1))</f>
        <v/>
      </c>
      <c r="D162" s="13" t="n"/>
      <c r="E162" s="13" t="n"/>
      <c r="F162" s="18" t="n"/>
      <c r="G162" s="13" t="n"/>
      <c r="H162" s="13" t="n"/>
      <c r="I162" s="18" t="n"/>
      <c r="J162" s="35" t="n"/>
      <c r="K162" s="21" t="n"/>
      <c r="L162" s="29">
        <f>IF(OR(J162="",K162=""),"",ROUND(J162*K162,2))</f>
        <v/>
      </c>
      <c r="M162" s="29">
        <f>IF(J162="","",ROUND(J162+IF(L162="",0,L162),2))</f>
        <v/>
      </c>
      <c r="N162" s="18" t="n"/>
      <c r="O162" s="18" t="n"/>
      <c r="P162" s="22" t="n"/>
      <c r="Q162" s="23">
        <f>IF(COUNTA(A162:B162,D162:K162,N162:P162)=0,"",IF(A162="","ID manquant",IF(B162="","Date manquante",IF(B162&gt;'Paramètres'!$B$5,"Date postérieure au contrôle",IF(COUNTIFS(Budget!$A$2:$A$101,F162,Budget!$B$2:$B$101,G162)=0,"Lot/poste hors budget",IF(J162&lt;=0,"Montant invalide",IF(AND(O162="Non",N162&lt;&gt;"Annulée"),"Justificatif manquant",IF(N162="Saisie","À contrôler",""))))))))</f>
        <v/>
      </c>
    </row>
    <row r="163">
      <c r="A163" s="18" t="n"/>
      <c r="B163" s="34" t="n"/>
      <c r="C163" s="28">
        <f>IF(B163="","",DATE(YEAR(B163),MONTH(B163),1))</f>
        <v/>
      </c>
      <c r="D163" s="13" t="n"/>
      <c r="E163" s="13" t="n"/>
      <c r="F163" s="18" t="n"/>
      <c r="G163" s="13" t="n"/>
      <c r="H163" s="13" t="n"/>
      <c r="I163" s="18" t="n"/>
      <c r="J163" s="35" t="n"/>
      <c r="K163" s="21" t="n"/>
      <c r="L163" s="29">
        <f>IF(OR(J163="",K163=""),"",ROUND(J163*K163,2))</f>
        <v/>
      </c>
      <c r="M163" s="29">
        <f>IF(J163="","",ROUND(J163+IF(L163="",0,L163),2))</f>
        <v/>
      </c>
      <c r="N163" s="18" t="n"/>
      <c r="O163" s="18" t="n"/>
      <c r="P163" s="22" t="n"/>
      <c r="Q163" s="23">
        <f>IF(COUNTA(A163:B163,D163:K163,N163:P163)=0,"",IF(A163="","ID manquant",IF(B163="","Date manquante",IF(B163&gt;'Paramètres'!$B$5,"Date postérieure au contrôle",IF(COUNTIFS(Budget!$A$2:$A$101,F163,Budget!$B$2:$B$101,G163)=0,"Lot/poste hors budget",IF(J163&lt;=0,"Montant invalide",IF(AND(O163="Non",N163&lt;&gt;"Annulée"),"Justificatif manquant",IF(N163="Saisie","À contrôler",""))))))))</f>
        <v/>
      </c>
    </row>
    <row r="164">
      <c r="A164" s="18" t="n"/>
      <c r="B164" s="34" t="n"/>
      <c r="C164" s="28">
        <f>IF(B164="","",DATE(YEAR(B164),MONTH(B164),1))</f>
        <v/>
      </c>
      <c r="D164" s="13" t="n"/>
      <c r="E164" s="13" t="n"/>
      <c r="F164" s="18" t="n"/>
      <c r="G164" s="13" t="n"/>
      <c r="H164" s="13" t="n"/>
      <c r="I164" s="18" t="n"/>
      <c r="J164" s="35" t="n"/>
      <c r="K164" s="21" t="n"/>
      <c r="L164" s="29">
        <f>IF(OR(J164="",K164=""),"",ROUND(J164*K164,2))</f>
        <v/>
      </c>
      <c r="M164" s="29">
        <f>IF(J164="","",ROUND(J164+IF(L164="",0,L164),2))</f>
        <v/>
      </c>
      <c r="N164" s="18" t="n"/>
      <c r="O164" s="18" t="n"/>
      <c r="P164" s="22" t="n"/>
      <c r="Q164" s="23">
        <f>IF(COUNTA(A164:B164,D164:K164,N164:P164)=0,"",IF(A164="","ID manquant",IF(B164="","Date manquante",IF(B164&gt;'Paramètres'!$B$5,"Date postérieure au contrôle",IF(COUNTIFS(Budget!$A$2:$A$101,F164,Budget!$B$2:$B$101,G164)=0,"Lot/poste hors budget",IF(J164&lt;=0,"Montant invalide",IF(AND(O164="Non",N164&lt;&gt;"Annulée"),"Justificatif manquant",IF(N164="Saisie","À contrôler",""))))))))</f>
        <v/>
      </c>
    </row>
    <row r="165">
      <c r="A165" s="18" t="n"/>
      <c r="B165" s="34" t="n"/>
      <c r="C165" s="28">
        <f>IF(B165="","",DATE(YEAR(B165),MONTH(B165),1))</f>
        <v/>
      </c>
      <c r="D165" s="13" t="n"/>
      <c r="E165" s="13" t="n"/>
      <c r="F165" s="18" t="n"/>
      <c r="G165" s="13" t="n"/>
      <c r="H165" s="13" t="n"/>
      <c r="I165" s="18" t="n"/>
      <c r="J165" s="35" t="n"/>
      <c r="K165" s="21" t="n"/>
      <c r="L165" s="29">
        <f>IF(OR(J165="",K165=""),"",ROUND(J165*K165,2))</f>
        <v/>
      </c>
      <c r="M165" s="29">
        <f>IF(J165="","",ROUND(J165+IF(L165="",0,L165),2))</f>
        <v/>
      </c>
      <c r="N165" s="18" t="n"/>
      <c r="O165" s="18" t="n"/>
      <c r="P165" s="22" t="n"/>
      <c r="Q165" s="23">
        <f>IF(COUNTA(A165:B165,D165:K165,N165:P165)=0,"",IF(A165="","ID manquant",IF(B165="","Date manquante",IF(B165&gt;'Paramètres'!$B$5,"Date postérieure au contrôle",IF(COUNTIFS(Budget!$A$2:$A$101,F165,Budget!$B$2:$B$101,G165)=0,"Lot/poste hors budget",IF(J165&lt;=0,"Montant invalide",IF(AND(O165="Non",N165&lt;&gt;"Annulée"),"Justificatif manquant",IF(N165="Saisie","À contrôler",""))))))))</f>
        <v/>
      </c>
    </row>
    <row r="166">
      <c r="A166" s="18" t="n"/>
      <c r="B166" s="34" t="n"/>
      <c r="C166" s="28">
        <f>IF(B166="","",DATE(YEAR(B166),MONTH(B166),1))</f>
        <v/>
      </c>
      <c r="D166" s="13" t="n"/>
      <c r="E166" s="13" t="n"/>
      <c r="F166" s="18" t="n"/>
      <c r="G166" s="13" t="n"/>
      <c r="H166" s="13" t="n"/>
      <c r="I166" s="18" t="n"/>
      <c r="J166" s="35" t="n"/>
      <c r="K166" s="21" t="n"/>
      <c r="L166" s="29">
        <f>IF(OR(J166="",K166=""),"",ROUND(J166*K166,2))</f>
        <v/>
      </c>
      <c r="M166" s="29">
        <f>IF(J166="","",ROUND(J166+IF(L166="",0,L166),2))</f>
        <v/>
      </c>
      <c r="N166" s="18" t="n"/>
      <c r="O166" s="18" t="n"/>
      <c r="P166" s="22" t="n"/>
      <c r="Q166" s="23">
        <f>IF(COUNTA(A166:B166,D166:K166,N166:P166)=0,"",IF(A166="","ID manquant",IF(B166="","Date manquante",IF(B166&gt;'Paramètres'!$B$5,"Date postérieure au contrôle",IF(COUNTIFS(Budget!$A$2:$A$101,F166,Budget!$B$2:$B$101,G166)=0,"Lot/poste hors budget",IF(J166&lt;=0,"Montant invalide",IF(AND(O166="Non",N166&lt;&gt;"Annulée"),"Justificatif manquant",IF(N166="Saisie","À contrôler",""))))))))</f>
        <v/>
      </c>
    </row>
    <row r="167">
      <c r="A167" s="18" t="n"/>
      <c r="B167" s="34" t="n"/>
      <c r="C167" s="28">
        <f>IF(B167="","",DATE(YEAR(B167),MONTH(B167),1))</f>
        <v/>
      </c>
      <c r="D167" s="13" t="n"/>
      <c r="E167" s="13" t="n"/>
      <c r="F167" s="18" t="n"/>
      <c r="G167" s="13" t="n"/>
      <c r="H167" s="13" t="n"/>
      <c r="I167" s="18" t="n"/>
      <c r="J167" s="35" t="n"/>
      <c r="K167" s="21" t="n"/>
      <c r="L167" s="29">
        <f>IF(OR(J167="",K167=""),"",ROUND(J167*K167,2))</f>
        <v/>
      </c>
      <c r="M167" s="29">
        <f>IF(J167="","",ROUND(J167+IF(L167="",0,L167),2))</f>
        <v/>
      </c>
      <c r="N167" s="18" t="n"/>
      <c r="O167" s="18" t="n"/>
      <c r="P167" s="22" t="n"/>
      <c r="Q167" s="23">
        <f>IF(COUNTA(A167:B167,D167:K167,N167:P167)=0,"",IF(A167="","ID manquant",IF(B167="","Date manquante",IF(B167&gt;'Paramètres'!$B$5,"Date postérieure au contrôle",IF(COUNTIFS(Budget!$A$2:$A$101,F167,Budget!$B$2:$B$101,G167)=0,"Lot/poste hors budget",IF(J167&lt;=0,"Montant invalide",IF(AND(O167="Non",N167&lt;&gt;"Annulée"),"Justificatif manquant",IF(N167="Saisie","À contrôler",""))))))))</f>
        <v/>
      </c>
    </row>
    <row r="168">
      <c r="A168" s="18" t="n"/>
      <c r="B168" s="34" t="n"/>
      <c r="C168" s="28">
        <f>IF(B168="","",DATE(YEAR(B168),MONTH(B168),1))</f>
        <v/>
      </c>
      <c r="D168" s="13" t="n"/>
      <c r="E168" s="13" t="n"/>
      <c r="F168" s="18" t="n"/>
      <c r="G168" s="13" t="n"/>
      <c r="H168" s="13" t="n"/>
      <c r="I168" s="18" t="n"/>
      <c r="J168" s="35" t="n"/>
      <c r="K168" s="21" t="n"/>
      <c r="L168" s="29">
        <f>IF(OR(J168="",K168=""),"",ROUND(J168*K168,2))</f>
        <v/>
      </c>
      <c r="M168" s="29">
        <f>IF(J168="","",ROUND(J168+IF(L168="",0,L168),2))</f>
        <v/>
      </c>
      <c r="N168" s="18" t="n"/>
      <c r="O168" s="18" t="n"/>
      <c r="P168" s="22" t="n"/>
      <c r="Q168" s="23">
        <f>IF(COUNTA(A168:B168,D168:K168,N168:P168)=0,"",IF(A168="","ID manquant",IF(B168="","Date manquante",IF(B168&gt;'Paramètres'!$B$5,"Date postérieure au contrôle",IF(COUNTIFS(Budget!$A$2:$A$101,F168,Budget!$B$2:$B$101,G168)=0,"Lot/poste hors budget",IF(J168&lt;=0,"Montant invalide",IF(AND(O168="Non",N168&lt;&gt;"Annulée"),"Justificatif manquant",IF(N168="Saisie","À contrôler",""))))))))</f>
        <v/>
      </c>
    </row>
    <row r="169">
      <c r="A169" s="18" t="n"/>
      <c r="B169" s="34" t="n"/>
      <c r="C169" s="28">
        <f>IF(B169="","",DATE(YEAR(B169),MONTH(B169),1))</f>
        <v/>
      </c>
      <c r="D169" s="13" t="n"/>
      <c r="E169" s="13" t="n"/>
      <c r="F169" s="18" t="n"/>
      <c r="G169" s="13" t="n"/>
      <c r="H169" s="13" t="n"/>
      <c r="I169" s="18" t="n"/>
      <c r="J169" s="35" t="n"/>
      <c r="K169" s="21" t="n"/>
      <c r="L169" s="29">
        <f>IF(OR(J169="",K169=""),"",ROUND(J169*K169,2))</f>
        <v/>
      </c>
      <c r="M169" s="29">
        <f>IF(J169="","",ROUND(J169+IF(L169="",0,L169),2))</f>
        <v/>
      </c>
      <c r="N169" s="18" t="n"/>
      <c r="O169" s="18" t="n"/>
      <c r="P169" s="22" t="n"/>
      <c r="Q169" s="23">
        <f>IF(COUNTA(A169:B169,D169:K169,N169:P169)=0,"",IF(A169="","ID manquant",IF(B169="","Date manquante",IF(B169&gt;'Paramètres'!$B$5,"Date postérieure au contrôle",IF(COUNTIFS(Budget!$A$2:$A$101,F169,Budget!$B$2:$B$101,G169)=0,"Lot/poste hors budget",IF(J169&lt;=0,"Montant invalide",IF(AND(O169="Non",N169&lt;&gt;"Annulée"),"Justificatif manquant",IF(N169="Saisie","À contrôler",""))))))))</f>
        <v/>
      </c>
    </row>
    <row r="170">
      <c r="A170" s="18" t="n"/>
      <c r="B170" s="34" t="n"/>
      <c r="C170" s="28">
        <f>IF(B170="","",DATE(YEAR(B170),MONTH(B170),1))</f>
        <v/>
      </c>
      <c r="D170" s="13" t="n"/>
      <c r="E170" s="13" t="n"/>
      <c r="F170" s="18" t="n"/>
      <c r="G170" s="13" t="n"/>
      <c r="H170" s="13" t="n"/>
      <c r="I170" s="18" t="n"/>
      <c r="J170" s="35" t="n"/>
      <c r="K170" s="21" t="n"/>
      <c r="L170" s="29">
        <f>IF(OR(J170="",K170=""),"",ROUND(J170*K170,2))</f>
        <v/>
      </c>
      <c r="M170" s="29">
        <f>IF(J170="","",ROUND(J170+IF(L170="",0,L170),2))</f>
        <v/>
      </c>
      <c r="N170" s="18" t="n"/>
      <c r="O170" s="18" t="n"/>
      <c r="P170" s="22" t="n"/>
      <c r="Q170" s="23">
        <f>IF(COUNTA(A170:B170,D170:K170,N170:P170)=0,"",IF(A170="","ID manquant",IF(B170="","Date manquante",IF(B170&gt;'Paramètres'!$B$5,"Date postérieure au contrôle",IF(COUNTIFS(Budget!$A$2:$A$101,F170,Budget!$B$2:$B$101,G170)=0,"Lot/poste hors budget",IF(J170&lt;=0,"Montant invalide",IF(AND(O170="Non",N170&lt;&gt;"Annulée"),"Justificatif manquant",IF(N170="Saisie","À contrôler",""))))))))</f>
        <v/>
      </c>
    </row>
    <row r="171">
      <c r="A171" s="18" t="n"/>
      <c r="B171" s="34" t="n"/>
      <c r="C171" s="28">
        <f>IF(B171="","",DATE(YEAR(B171),MONTH(B171),1))</f>
        <v/>
      </c>
      <c r="D171" s="13" t="n"/>
      <c r="E171" s="13" t="n"/>
      <c r="F171" s="18" t="n"/>
      <c r="G171" s="13" t="n"/>
      <c r="H171" s="13" t="n"/>
      <c r="I171" s="18" t="n"/>
      <c r="J171" s="35" t="n"/>
      <c r="K171" s="21" t="n"/>
      <c r="L171" s="29">
        <f>IF(OR(J171="",K171=""),"",ROUND(J171*K171,2))</f>
        <v/>
      </c>
      <c r="M171" s="29">
        <f>IF(J171="","",ROUND(J171+IF(L171="",0,L171),2))</f>
        <v/>
      </c>
      <c r="N171" s="18" t="n"/>
      <c r="O171" s="18" t="n"/>
      <c r="P171" s="22" t="n"/>
      <c r="Q171" s="23">
        <f>IF(COUNTA(A171:B171,D171:K171,N171:P171)=0,"",IF(A171="","ID manquant",IF(B171="","Date manquante",IF(B171&gt;'Paramètres'!$B$5,"Date postérieure au contrôle",IF(COUNTIFS(Budget!$A$2:$A$101,F171,Budget!$B$2:$B$101,G171)=0,"Lot/poste hors budget",IF(J171&lt;=0,"Montant invalide",IF(AND(O171="Non",N171&lt;&gt;"Annulée"),"Justificatif manquant",IF(N171="Saisie","À contrôler",""))))))))</f>
        <v/>
      </c>
    </row>
    <row r="172">
      <c r="A172" s="18" t="n"/>
      <c r="B172" s="34" t="n"/>
      <c r="C172" s="28">
        <f>IF(B172="","",DATE(YEAR(B172),MONTH(B172),1))</f>
        <v/>
      </c>
      <c r="D172" s="13" t="n"/>
      <c r="E172" s="13" t="n"/>
      <c r="F172" s="18" t="n"/>
      <c r="G172" s="13" t="n"/>
      <c r="H172" s="13" t="n"/>
      <c r="I172" s="18" t="n"/>
      <c r="J172" s="35" t="n"/>
      <c r="K172" s="21" t="n"/>
      <c r="L172" s="29">
        <f>IF(OR(J172="",K172=""),"",ROUND(J172*K172,2))</f>
        <v/>
      </c>
      <c r="M172" s="29">
        <f>IF(J172="","",ROUND(J172+IF(L172="",0,L172),2))</f>
        <v/>
      </c>
      <c r="N172" s="18" t="n"/>
      <c r="O172" s="18" t="n"/>
      <c r="P172" s="22" t="n"/>
      <c r="Q172" s="23">
        <f>IF(COUNTA(A172:B172,D172:K172,N172:P172)=0,"",IF(A172="","ID manquant",IF(B172="","Date manquante",IF(B172&gt;'Paramètres'!$B$5,"Date postérieure au contrôle",IF(COUNTIFS(Budget!$A$2:$A$101,F172,Budget!$B$2:$B$101,G172)=0,"Lot/poste hors budget",IF(J172&lt;=0,"Montant invalide",IF(AND(O172="Non",N172&lt;&gt;"Annulée"),"Justificatif manquant",IF(N172="Saisie","À contrôler",""))))))))</f>
        <v/>
      </c>
    </row>
    <row r="173">
      <c r="A173" s="18" t="n"/>
      <c r="B173" s="34" t="n"/>
      <c r="C173" s="28">
        <f>IF(B173="","",DATE(YEAR(B173),MONTH(B173),1))</f>
        <v/>
      </c>
      <c r="D173" s="13" t="n"/>
      <c r="E173" s="13" t="n"/>
      <c r="F173" s="18" t="n"/>
      <c r="G173" s="13" t="n"/>
      <c r="H173" s="13" t="n"/>
      <c r="I173" s="18" t="n"/>
      <c r="J173" s="35" t="n"/>
      <c r="K173" s="21" t="n"/>
      <c r="L173" s="29">
        <f>IF(OR(J173="",K173=""),"",ROUND(J173*K173,2))</f>
        <v/>
      </c>
      <c r="M173" s="29">
        <f>IF(J173="","",ROUND(J173+IF(L173="",0,L173),2))</f>
        <v/>
      </c>
      <c r="N173" s="18" t="n"/>
      <c r="O173" s="18" t="n"/>
      <c r="P173" s="22" t="n"/>
      <c r="Q173" s="23">
        <f>IF(COUNTA(A173:B173,D173:K173,N173:P173)=0,"",IF(A173="","ID manquant",IF(B173="","Date manquante",IF(B173&gt;'Paramètres'!$B$5,"Date postérieure au contrôle",IF(COUNTIFS(Budget!$A$2:$A$101,F173,Budget!$B$2:$B$101,G173)=0,"Lot/poste hors budget",IF(J173&lt;=0,"Montant invalide",IF(AND(O173="Non",N173&lt;&gt;"Annulée"),"Justificatif manquant",IF(N173="Saisie","À contrôler",""))))))))</f>
        <v/>
      </c>
    </row>
    <row r="174">
      <c r="A174" s="18" t="n"/>
      <c r="B174" s="34" t="n"/>
      <c r="C174" s="28">
        <f>IF(B174="","",DATE(YEAR(B174),MONTH(B174),1))</f>
        <v/>
      </c>
      <c r="D174" s="13" t="n"/>
      <c r="E174" s="13" t="n"/>
      <c r="F174" s="18" t="n"/>
      <c r="G174" s="13" t="n"/>
      <c r="H174" s="13" t="n"/>
      <c r="I174" s="18" t="n"/>
      <c r="J174" s="35" t="n"/>
      <c r="K174" s="21" t="n"/>
      <c r="L174" s="29">
        <f>IF(OR(J174="",K174=""),"",ROUND(J174*K174,2))</f>
        <v/>
      </c>
      <c r="M174" s="29">
        <f>IF(J174="","",ROUND(J174+IF(L174="",0,L174),2))</f>
        <v/>
      </c>
      <c r="N174" s="18" t="n"/>
      <c r="O174" s="18" t="n"/>
      <c r="P174" s="22" t="n"/>
      <c r="Q174" s="23">
        <f>IF(COUNTA(A174:B174,D174:K174,N174:P174)=0,"",IF(A174="","ID manquant",IF(B174="","Date manquante",IF(B174&gt;'Paramètres'!$B$5,"Date postérieure au contrôle",IF(COUNTIFS(Budget!$A$2:$A$101,F174,Budget!$B$2:$B$101,G174)=0,"Lot/poste hors budget",IF(J174&lt;=0,"Montant invalide",IF(AND(O174="Non",N174&lt;&gt;"Annulée"),"Justificatif manquant",IF(N174="Saisie","À contrôler",""))))))))</f>
        <v/>
      </c>
    </row>
    <row r="175">
      <c r="A175" s="18" t="n"/>
      <c r="B175" s="34" t="n"/>
      <c r="C175" s="28">
        <f>IF(B175="","",DATE(YEAR(B175),MONTH(B175),1))</f>
        <v/>
      </c>
      <c r="D175" s="13" t="n"/>
      <c r="E175" s="13" t="n"/>
      <c r="F175" s="18" t="n"/>
      <c r="G175" s="13" t="n"/>
      <c r="H175" s="13" t="n"/>
      <c r="I175" s="18" t="n"/>
      <c r="J175" s="35" t="n"/>
      <c r="K175" s="21" t="n"/>
      <c r="L175" s="29">
        <f>IF(OR(J175="",K175=""),"",ROUND(J175*K175,2))</f>
        <v/>
      </c>
      <c r="M175" s="29">
        <f>IF(J175="","",ROUND(J175+IF(L175="",0,L175),2))</f>
        <v/>
      </c>
      <c r="N175" s="18" t="n"/>
      <c r="O175" s="18" t="n"/>
      <c r="P175" s="22" t="n"/>
      <c r="Q175" s="23">
        <f>IF(COUNTA(A175:B175,D175:K175,N175:P175)=0,"",IF(A175="","ID manquant",IF(B175="","Date manquante",IF(B175&gt;'Paramètres'!$B$5,"Date postérieure au contrôle",IF(COUNTIFS(Budget!$A$2:$A$101,F175,Budget!$B$2:$B$101,G175)=0,"Lot/poste hors budget",IF(J175&lt;=0,"Montant invalide",IF(AND(O175="Non",N175&lt;&gt;"Annulée"),"Justificatif manquant",IF(N175="Saisie","À contrôler",""))))))))</f>
        <v/>
      </c>
    </row>
    <row r="176">
      <c r="A176" s="18" t="n"/>
      <c r="B176" s="34" t="n"/>
      <c r="C176" s="28">
        <f>IF(B176="","",DATE(YEAR(B176),MONTH(B176),1))</f>
        <v/>
      </c>
      <c r="D176" s="13" t="n"/>
      <c r="E176" s="13" t="n"/>
      <c r="F176" s="18" t="n"/>
      <c r="G176" s="13" t="n"/>
      <c r="H176" s="13" t="n"/>
      <c r="I176" s="18" t="n"/>
      <c r="J176" s="35" t="n"/>
      <c r="K176" s="21" t="n"/>
      <c r="L176" s="29">
        <f>IF(OR(J176="",K176=""),"",ROUND(J176*K176,2))</f>
        <v/>
      </c>
      <c r="M176" s="29">
        <f>IF(J176="","",ROUND(J176+IF(L176="",0,L176),2))</f>
        <v/>
      </c>
      <c r="N176" s="18" t="n"/>
      <c r="O176" s="18" t="n"/>
      <c r="P176" s="22" t="n"/>
      <c r="Q176" s="23">
        <f>IF(COUNTA(A176:B176,D176:K176,N176:P176)=0,"",IF(A176="","ID manquant",IF(B176="","Date manquante",IF(B176&gt;'Paramètres'!$B$5,"Date postérieure au contrôle",IF(COUNTIFS(Budget!$A$2:$A$101,F176,Budget!$B$2:$B$101,G176)=0,"Lot/poste hors budget",IF(J176&lt;=0,"Montant invalide",IF(AND(O176="Non",N176&lt;&gt;"Annulée"),"Justificatif manquant",IF(N176="Saisie","À contrôler",""))))))))</f>
        <v/>
      </c>
    </row>
    <row r="177">
      <c r="A177" s="18" t="n"/>
      <c r="B177" s="34" t="n"/>
      <c r="C177" s="28">
        <f>IF(B177="","",DATE(YEAR(B177),MONTH(B177),1))</f>
        <v/>
      </c>
      <c r="D177" s="13" t="n"/>
      <c r="E177" s="13" t="n"/>
      <c r="F177" s="18" t="n"/>
      <c r="G177" s="13" t="n"/>
      <c r="H177" s="13" t="n"/>
      <c r="I177" s="18" t="n"/>
      <c r="J177" s="35" t="n"/>
      <c r="K177" s="21" t="n"/>
      <c r="L177" s="29">
        <f>IF(OR(J177="",K177=""),"",ROUND(J177*K177,2))</f>
        <v/>
      </c>
      <c r="M177" s="29">
        <f>IF(J177="","",ROUND(J177+IF(L177="",0,L177),2))</f>
        <v/>
      </c>
      <c r="N177" s="18" t="n"/>
      <c r="O177" s="18" t="n"/>
      <c r="P177" s="22" t="n"/>
      <c r="Q177" s="23">
        <f>IF(COUNTA(A177:B177,D177:K177,N177:P177)=0,"",IF(A177="","ID manquant",IF(B177="","Date manquante",IF(B177&gt;'Paramètres'!$B$5,"Date postérieure au contrôle",IF(COUNTIFS(Budget!$A$2:$A$101,F177,Budget!$B$2:$B$101,G177)=0,"Lot/poste hors budget",IF(J177&lt;=0,"Montant invalide",IF(AND(O177="Non",N177&lt;&gt;"Annulée"),"Justificatif manquant",IF(N177="Saisie","À contrôler",""))))))))</f>
        <v/>
      </c>
    </row>
    <row r="178">
      <c r="A178" s="18" t="n"/>
      <c r="B178" s="34" t="n"/>
      <c r="C178" s="28">
        <f>IF(B178="","",DATE(YEAR(B178),MONTH(B178),1))</f>
        <v/>
      </c>
      <c r="D178" s="13" t="n"/>
      <c r="E178" s="13" t="n"/>
      <c r="F178" s="18" t="n"/>
      <c r="G178" s="13" t="n"/>
      <c r="H178" s="13" t="n"/>
      <c r="I178" s="18" t="n"/>
      <c r="J178" s="35" t="n"/>
      <c r="K178" s="21" t="n"/>
      <c r="L178" s="29">
        <f>IF(OR(J178="",K178=""),"",ROUND(J178*K178,2))</f>
        <v/>
      </c>
      <c r="M178" s="29">
        <f>IF(J178="","",ROUND(J178+IF(L178="",0,L178),2))</f>
        <v/>
      </c>
      <c r="N178" s="18" t="n"/>
      <c r="O178" s="18" t="n"/>
      <c r="P178" s="22" t="n"/>
      <c r="Q178" s="23">
        <f>IF(COUNTA(A178:B178,D178:K178,N178:P178)=0,"",IF(A178="","ID manquant",IF(B178="","Date manquante",IF(B178&gt;'Paramètres'!$B$5,"Date postérieure au contrôle",IF(COUNTIFS(Budget!$A$2:$A$101,F178,Budget!$B$2:$B$101,G178)=0,"Lot/poste hors budget",IF(J178&lt;=0,"Montant invalide",IF(AND(O178="Non",N178&lt;&gt;"Annulée"),"Justificatif manquant",IF(N178="Saisie","À contrôler",""))))))))</f>
        <v/>
      </c>
    </row>
    <row r="179">
      <c r="A179" s="18" t="n"/>
      <c r="B179" s="34" t="n"/>
      <c r="C179" s="28">
        <f>IF(B179="","",DATE(YEAR(B179),MONTH(B179),1))</f>
        <v/>
      </c>
      <c r="D179" s="13" t="n"/>
      <c r="E179" s="13" t="n"/>
      <c r="F179" s="18" t="n"/>
      <c r="G179" s="13" t="n"/>
      <c r="H179" s="13" t="n"/>
      <c r="I179" s="18" t="n"/>
      <c r="J179" s="35" t="n"/>
      <c r="K179" s="21" t="n"/>
      <c r="L179" s="29">
        <f>IF(OR(J179="",K179=""),"",ROUND(J179*K179,2))</f>
        <v/>
      </c>
      <c r="M179" s="29">
        <f>IF(J179="","",ROUND(J179+IF(L179="",0,L179),2))</f>
        <v/>
      </c>
      <c r="N179" s="18" t="n"/>
      <c r="O179" s="18" t="n"/>
      <c r="P179" s="22" t="n"/>
      <c r="Q179" s="23">
        <f>IF(COUNTA(A179:B179,D179:K179,N179:P179)=0,"",IF(A179="","ID manquant",IF(B179="","Date manquante",IF(B179&gt;'Paramètres'!$B$5,"Date postérieure au contrôle",IF(COUNTIFS(Budget!$A$2:$A$101,F179,Budget!$B$2:$B$101,G179)=0,"Lot/poste hors budget",IF(J179&lt;=0,"Montant invalide",IF(AND(O179="Non",N179&lt;&gt;"Annulée"),"Justificatif manquant",IF(N179="Saisie","À contrôler",""))))))))</f>
        <v/>
      </c>
    </row>
    <row r="180">
      <c r="A180" s="18" t="n"/>
      <c r="B180" s="34" t="n"/>
      <c r="C180" s="28">
        <f>IF(B180="","",DATE(YEAR(B180),MONTH(B180),1))</f>
        <v/>
      </c>
      <c r="D180" s="13" t="n"/>
      <c r="E180" s="13" t="n"/>
      <c r="F180" s="18" t="n"/>
      <c r="G180" s="13" t="n"/>
      <c r="H180" s="13" t="n"/>
      <c r="I180" s="18" t="n"/>
      <c r="J180" s="35" t="n"/>
      <c r="K180" s="21" t="n"/>
      <c r="L180" s="29">
        <f>IF(OR(J180="",K180=""),"",ROUND(J180*K180,2))</f>
        <v/>
      </c>
      <c r="M180" s="29">
        <f>IF(J180="","",ROUND(J180+IF(L180="",0,L180),2))</f>
        <v/>
      </c>
      <c r="N180" s="18" t="n"/>
      <c r="O180" s="18" t="n"/>
      <c r="P180" s="22" t="n"/>
      <c r="Q180" s="23">
        <f>IF(COUNTA(A180:B180,D180:K180,N180:P180)=0,"",IF(A180="","ID manquant",IF(B180="","Date manquante",IF(B180&gt;'Paramètres'!$B$5,"Date postérieure au contrôle",IF(COUNTIFS(Budget!$A$2:$A$101,F180,Budget!$B$2:$B$101,G180)=0,"Lot/poste hors budget",IF(J180&lt;=0,"Montant invalide",IF(AND(O180="Non",N180&lt;&gt;"Annulée"),"Justificatif manquant",IF(N180="Saisie","À contrôler",""))))))))</f>
        <v/>
      </c>
    </row>
    <row r="181">
      <c r="A181" s="18" t="n"/>
      <c r="B181" s="34" t="n"/>
      <c r="C181" s="28">
        <f>IF(B181="","",DATE(YEAR(B181),MONTH(B181),1))</f>
        <v/>
      </c>
      <c r="D181" s="13" t="n"/>
      <c r="E181" s="13" t="n"/>
      <c r="F181" s="18" t="n"/>
      <c r="G181" s="13" t="n"/>
      <c r="H181" s="13" t="n"/>
      <c r="I181" s="18" t="n"/>
      <c r="J181" s="35" t="n"/>
      <c r="K181" s="21" t="n"/>
      <c r="L181" s="29">
        <f>IF(OR(J181="",K181=""),"",ROUND(J181*K181,2))</f>
        <v/>
      </c>
      <c r="M181" s="29">
        <f>IF(J181="","",ROUND(J181+IF(L181="",0,L181),2))</f>
        <v/>
      </c>
      <c r="N181" s="18" t="n"/>
      <c r="O181" s="18" t="n"/>
      <c r="P181" s="22" t="n"/>
      <c r="Q181" s="23">
        <f>IF(COUNTA(A181:B181,D181:K181,N181:P181)=0,"",IF(A181="","ID manquant",IF(B181="","Date manquante",IF(B181&gt;'Paramètres'!$B$5,"Date postérieure au contrôle",IF(COUNTIFS(Budget!$A$2:$A$101,F181,Budget!$B$2:$B$101,G181)=0,"Lot/poste hors budget",IF(J181&lt;=0,"Montant invalide",IF(AND(O181="Non",N181&lt;&gt;"Annulée"),"Justificatif manquant",IF(N181="Saisie","À contrôler",""))))))))</f>
        <v/>
      </c>
    </row>
    <row r="182">
      <c r="A182" s="18" t="n"/>
      <c r="B182" s="34" t="n"/>
      <c r="C182" s="28">
        <f>IF(B182="","",DATE(YEAR(B182),MONTH(B182),1))</f>
        <v/>
      </c>
      <c r="D182" s="13" t="n"/>
      <c r="E182" s="13" t="n"/>
      <c r="F182" s="18" t="n"/>
      <c r="G182" s="13" t="n"/>
      <c r="H182" s="13" t="n"/>
      <c r="I182" s="18" t="n"/>
      <c r="J182" s="35" t="n"/>
      <c r="K182" s="21" t="n"/>
      <c r="L182" s="29">
        <f>IF(OR(J182="",K182=""),"",ROUND(J182*K182,2))</f>
        <v/>
      </c>
      <c r="M182" s="29">
        <f>IF(J182="","",ROUND(J182+IF(L182="",0,L182),2))</f>
        <v/>
      </c>
      <c r="N182" s="18" t="n"/>
      <c r="O182" s="18" t="n"/>
      <c r="P182" s="22" t="n"/>
      <c r="Q182" s="23">
        <f>IF(COUNTA(A182:B182,D182:K182,N182:P182)=0,"",IF(A182="","ID manquant",IF(B182="","Date manquante",IF(B182&gt;'Paramètres'!$B$5,"Date postérieure au contrôle",IF(COUNTIFS(Budget!$A$2:$A$101,F182,Budget!$B$2:$B$101,G182)=0,"Lot/poste hors budget",IF(J182&lt;=0,"Montant invalide",IF(AND(O182="Non",N182&lt;&gt;"Annulée"),"Justificatif manquant",IF(N182="Saisie","À contrôler",""))))))))</f>
        <v/>
      </c>
    </row>
    <row r="183">
      <c r="A183" s="18" t="n"/>
      <c r="B183" s="34" t="n"/>
      <c r="C183" s="28">
        <f>IF(B183="","",DATE(YEAR(B183),MONTH(B183),1))</f>
        <v/>
      </c>
      <c r="D183" s="13" t="n"/>
      <c r="E183" s="13" t="n"/>
      <c r="F183" s="18" t="n"/>
      <c r="G183" s="13" t="n"/>
      <c r="H183" s="13" t="n"/>
      <c r="I183" s="18" t="n"/>
      <c r="J183" s="35" t="n"/>
      <c r="K183" s="21" t="n"/>
      <c r="L183" s="29">
        <f>IF(OR(J183="",K183=""),"",ROUND(J183*K183,2))</f>
        <v/>
      </c>
      <c r="M183" s="29">
        <f>IF(J183="","",ROUND(J183+IF(L183="",0,L183),2))</f>
        <v/>
      </c>
      <c r="N183" s="18" t="n"/>
      <c r="O183" s="18" t="n"/>
      <c r="P183" s="22" t="n"/>
      <c r="Q183" s="23">
        <f>IF(COUNTA(A183:B183,D183:K183,N183:P183)=0,"",IF(A183="","ID manquant",IF(B183="","Date manquante",IF(B183&gt;'Paramètres'!$B$5,"Date postérieure au contrôle",IF(COUNTIFS(Budget!$A$2:$A$101,F183,Budget!$B$2:$B$101,G183)=0,"Lot/poste hors budget",IF(J183&lt;=0,"Montant invalide",IF(AND(O183="Non",N183&lt;&gt;"Annulée"),"Justificatif manquant",IF(N183="Saisie","À contrôler",""))))))))</f>
        <v/>
      </c>
    </row>
    <row r="184">
      <c r="A184" s="18" t="n"/>
      <c r="B184" s="34" t="n"/>
      <c r="C184" s="28">
        <f>IF(B184="","",DATE(YEAR(B184),MONTH(B184),1))</f>
        <v/>
      </c>
      <c r="D184" s="13" t="n"/>
      <c r="E184" s="13" t="n"/>
      <c r="F184" s="18" t="n"/>
      <c r="G184" s="13" t="n"/>
      <c r="H184" s="13" t="n"/>
      <c r="I184" s="18" t="n"/>
      <c r="J184" s="35" t="n"/>
      <c r="K184" s="21" t="n"/>
      <c r="L184" s="29">
        <f>IF(OR(J184="",K184=""),"",ROUND(J184*K184,2))</f>
        <v/>
      </c>
      <c r="M184" s="29">
        <f>IF(J184="","",ROUND(J184+IF(L184="",0,L184),2))</f>
        <v/>
      </c>
      <c r="N184" s="18" t="n"/>
      <c r="O184" s="18" t="n"/>
      <c r="P184" s="22" t="n"/>
      <c r="Q184" s="23">
        <f>IF(COUNTA(A184:B184,D184:K184,N184:P184)=0,"",IF(A184="","ID manquant",IF(B184="","Date manquante",IF(B184&gt;'Paramètres'!$B$5,"Date postérieure au contrôle",IF(COUNTIFS(Budget!$A$2:$A$101,F184,Budget!$B$2:$B$101,G184)=0,"Lot/poste hors budget",IF(J184&lt;=0,"Montant invalide",IF(AND(O184="Non",N184&lt;&gt;"Annulée"),"Justificatif manquant",IF(N184="Saisie","À contrôler",""))))))))</f>
        <v/>
      </c>
    </row>
    <row r="185">
      <c r="A185" s="18" t="n"/>
      <c r="B185" s="34" t="n"/>
      <c r="C185" s="28">
        <f>IF(B185="","",DATE(YEAR(B185),MONTH(B185),1))</f>
        <v/>
      </c>
      <c r="D185" s="13" t="n"/>
      <c r="E185" s="13" t="n"/>
      <c r="F185" s="18" t="n"/>
      <c r="G185" s="13" t="n"/>
      <c r="H185" s="13" t="n"/>
      <c r="I185" s="18" t="n"/>
      <c r="J185" s="35" t="n"/>
      <c r="K185" s="21" t="n"/>
      <c r="L185" s="29">
        <f>IF(OR(J185="",K185=""),"",ROUND(J185*K185,2))</f>
        <v/>
      </c>
      <c r="M185" s="29">
        <f>IF(J185="","",ROUND(J185+IF(L185="",0,L185),2))</f>
        <v/>
      </c>
      <c r="N185" s="18" t="n"/>
      <c r="O185" s="18" t="n"/>
      <c r="P185" s="22" t="n"/>
      <c r="Q185" s="23">
        <f>IF(COUNTA(A185:B185,D185:K185,N185:P185)=0,"",IF(A185="","ID manquant",IF(B185="","Date manquante",IF(B185&gt;'Paramètres'!$B$5,"Date postérieure au contrôle",IF(COUNTIFS(Budget!$A$2:$A$101,F185,Budget!$B$2:$B$101,G185)=0,"Lot/poste hors budget",IF(J185&lt;=0,"Montant invalide",IF(AND(O185="Non",N185&lt;&gt;"Annulée"),"Justificatif manquant",IF(N185="Saisie","À contrôler",""))))))))</f>
        <v/>
      </c>
    </row>
    <row r="186">
      <c r="A186" s="18" t="n"/>
      <c r="B186" s="34" t="n"/>
      <c r="C186" s="28">
        <f>IF(B186="","",DATE(YEAR(B186),MONTH(B186),1))</f>
        <v/>
      </c>
      <c r="D186" s="13" t="n"/>
      <c r="E186" s="13" t="n"/>
      <c r="F186" s="18" t="n"/>
      <c r="G186" s="13" t="n"/>
      <c r="H186" s="13" t="n"/>
      <c r="I186" s="18" t="n"/>
      <c r="J186" s="35" t="n"/>
      <c r="K186" s="21" t="n"/>
      <c r="L186" s="29">
        <f>IF(OR(J186="",K186=""),"",ROUND(J186*K186,2))</f>
        <v/>
      </c>
      <c r="M186" s="29">
        <f>IF(J186="","",ROUND(J186+IF(L186="",0,L186),2))</f>
        <v/>
      </c>
      <c r="N186" s="18" t="n"/>
      <c r="O186" s="18" t="n"/>
      <c r="P186" s="22" t="n"/>
      <c r="Q186" s="23">
        <f>IF(COUNTA(A186:B186,D186:K186,N186:P186)=0,"",IF(A186="","ID manquant",IF(B186="","Date manquante",IF(B186&gt;'Paramètres'!$B$5,"Date postérieure au contrôle",IF(COUNTIFS(Budget!$A$2:$A$101,F186,Budget!$B$2:$B$101,G186)=0,"Lot/poste hors budget",IF(J186&lt;=0,"Montant invalide",IF(AND(O186="Non",N186&lt;&gt;"Annulée"),"Justificatif manquant",IF(N186="Saisie","À contrôler",""))))))))</f>
        <v/>
      </c>
    </row>
    <row r="187">
      <c r="A187" s="18" t="n"/>
      <c r="B187" s="34" t="n"/>
      <c r="C187" s="28">
        <f>IF(B187="","",DATE(YEAR(B187),MONTH(B187),1))</f>
        <v/>
      </c>
      <c r="D187" s="13" t="n"/>
      <c r="E187" s="13" t="n"/>
      <c r="F187" s="18" t="n"/>
      <c r="G187" s="13" t="n"/>
      <c r="H187" s="13" t="n"/>
      <c r="I187" s="18" t="n"/>
      <c r="J187" s="35" t="n"/>
      <c r="K187" s="21" t="n"/>
      <c r="L187" s="29">
        <f>IF(OR(J187="",K187=""),"",ROUND(J187*K187,2))</f>
        <v/>
      </c>
      <c r="M187" s="29">
        <f>IF(J187="","",ROUND(J187+IF(L187="",0,L187),2))</f>
        <v/>
      </c>
      <c r="N187" s="18" t="n"/>
      <c r="O187" s="18" t="n"/>
      <c r="P187" s="22" t="n"/>
      <c r="Q187" s="23">
        <f>IF(COUNTA(A187:B187,D187:K187,N187:P187)=0,"",IF(A187="","ID manquant",IF(B187="","Date manquante",IF(B187&gt;'Paramètres'!$B$5,"Date postérieure au contrôle",IF(COUNTIFS(Budget!$A$2:$A$101,F187,Budget!$B$2:$B$101,G187)=0,"Lot/poste hors budget",IF(J187&lt;=0,"Montant invalide",IF(AND(O187="Non",N187&lt;&gt;"Annulée"),"Justificatif manquant",IF(N187="Saisie","À contrôler",""))))))))</f>
        <v/>
      </c>
    </row>
    <row r="188">
      <c r="A188" s="18" t="n"/>
      <c r="B188" s="34" t="n"/>
      <c r="C188" s="28">
        <f>IF(B188="","",DATE(YEAR(B188),MONTH(B188),1))</f>
        <v/>
      </c>
      <c r="D188" s="13" t="n"/>
      <c r="E188" s="13" t="n"/>
      <c r="F188" s="18" t="n"/>
      <c r="G188" s="13" t="n"/>
      <c r="H188" s="13" t="n"/>
      <c r="I188" s="18" t="n"/>
      <c r="J188" s="35" t="n"/>
      <c r="K188" s="21" t="n"/>
      <c r="L188" s="29">
        <f>IF(OR(J188="",K188=""),"",ROUND(J188*K188,2))</f>
        <v/>
      </c>
      <c r="M188" s="29">
        <f>IF(J188="","",ROUND(J188+IF(L188="",0,L188),2))</f>
        <v/>
      </c>
      <c r="N188" s="18" t="n"/>
      <c r="O188" s="18" t="n"/>
      <c r="P188" s="22" t="n"/>
      <c r="Q188" s="23">
        <f>IF(COUNTA(A188:B188,D188:K188,N188:P188)=0,"",IF(A188="","ID manquant",IF(B188="","Date manquante",IF(B188&gt;'Paramètres'!$B$5,"Date postérieure au contrôle",IF(COUNTIFS(Budget!$A$2:$A$101,F188,Budget!$B$2:$B$101,G188)=0,"Lot/poste hors budget",IF(J188&lt;=0,"Montant invalide",IF(AND(O188="Non",N188&lt;&gt;"Annulée"),"Justificatif manquant",IF(N188="Saisie","À contrôler",""))))))))</f>
        <v/>
      </c>
    </row>
    <row r="189">
      <c r="A189" s="18" t="n"/>
      <c r="B189" s="34" t="n"/>
      <c r="C189" s="28">
        <f>IF(B189="","",DATE(YEAR(B189),MONTH(B189),1))</f>
        <v/>
      </c>
      <c r="D189" s="13" t="n"/>
      <c r="E189" s="13" t="n"/>
      <c r="F189" s="18" t="n"/>
      <c r="G189" s="13" t="n"/>
      <c r="H189" s="13" t="n"/>
      <c r="I189" s="18" t="n"/>
      <c r="J189" s="35" t="n"/>
      <c r="K189" s="21" t="n"/>
      <c r="L189" s="29">
        <f>IF(OR(J189="",K189=""),"",ROUND(J189*K189,2))</f>
        <v/>
      </c>
      <c r="M189" s="29">
        <f>IF(J189="","",ROUND(J189+IF(L189="",0,L189),2))</f>
        <v/>
      </c>
      <c r="N189" s="18" t="n"/>
      <c r="O189" s="18" t="n"/>
      <c r="P189" s="22" t="n"/>
      <c r="Q189" s="23">
        <f>IF(COUNTA(A189:B189,D189:K189,N189:P189)=0,"",IF(A189="","ID manquant",IF(B189="","Date manquante",IF(B189&gt;'Paramètres'!$B$5,"Date postérieure au contrôle",IF(COUNTIFS(Budget!$A$2:$A$101,F189,Budget!$B$2:$B$101,G189)=0,"Lot/poste hors budget",IF(J189&lt;=0,"Montant invalide",IF(AND(O189="Non",N189&lt;&gt;"Annulée"),"Justificatif manquant",IF(N189="Saisie","À contrôler",""))))))))</f>
        <v/>
      </c>
    </row>
    <row r="190">
      <c r="A190" s="18" t="n"/>
      <c r="B190" s="34" t="n"/>
      <c r="C190" s="28">
        <f>IF(B190="","",DATE(YEAR(B190),MONTH(B190),1))</f>
        <v/>
      </c>
      <c r="D190" s="13" t="n"/>
      <c r="E190" s="13" t="n"/>
      <c r="F190" s="18" t="n"/>
      <c r="G190" s="13" t="n"/>
      <c r="H190" s="13" t="n"/>
      <c r="I190" s="18" t="n"/>
      <c r="J190" s="35" t="n"/>
      <c r="K190" s="21" t="n"/>
      <c r="L190" s="29">
        <f>IF(OR(J190="",K190=""),"",ROUND(J190*K190,2))</f>
        <v/>
      </c>
      <c r="M190" s="29">
        <f>IF(J190="","",ROUND(J190+IF(L190="",0,L190),2))</f>
        <v/>
      </c>
      <c r="N190" s="18" t="n"/>
      <c r="O190" s="18" t="n"/>
      <c r="P190" s="22" t="n"/>
      <c r="Q190" s="23">
        <f>IF(COUNTA(A190:B190,D190:K190,N190:P190)=0,"",IF(A190="","ID manquant",IF(B190="","Date manquante",IF(B190&gt;'Paramètres'!$B$5,"Date postérieure au contrôle",IF(COUNTIFS(Budget!$A$2:$A$101,F190,Budget!$B$2:$B$101,G190)=0,"Lot/poste hors budget",IF(J190&lt;=0,"Montant invalide",IF(AND(O190="Non",N190&lt;&gt;"Annulée"),"Justificatif manquant",IF(N190="Saisie","À contrôler",""))))))))</f>
        <v/>
      </c>
    </row>
    <row r="191">
      <c r="A191" s="18" t="n"/>
      <c r="B191" s="34" t="n"/>
      <c r="C191" s="28">
        <f>IF(B191="","",DATE(YEAR(B191),MONTH(B191),1))</f>
        <v/>
      </c>
      <c r="D191" s="13" t="n"/>
      <c r="E191" s="13" t="n"/>
      <c r="F191" s="18" t="n"/>
      <c r="G191" s="13" t="n"/>
      <c r="H191" s="13" t="n"/>
      <c r="I191" s="18" t="n"/>
      <c r="J191" s="35" t="n"/>
      <c r="K191" s="21" t="n"/>
      <c r="L191" s="29">
        <f>IF(OR(J191="",K191=""),"",ROUND(J191*K191,2))</f>
        <v/>
      </c>
      <c r="M191" s="29">
        <f>IF(J191="","",ROUND(J191+IF(L191="",0,L191),2))</f>
        <v/>
      </c>
      <c r="N191" s="18" t="n"/>
      <c r="O191" s="18" t="n"/>
      <c r="P191" s="22" t="n"/>
      <c r="Q191" s="23">
        <f>IF(COUNTA(A191:B191,D191:K191,N191:P191)=0,"",IF(A191="","ID manquant",IF(B191="","Date manquante",IF(B191&gt;'Paramètres'!$B$5,"Date postérieure au contrôle",IF(COUNTIFS(Budget!$A$2:$A$101,F191,Budget!$B$2:$B$101,G191)=0,"Lot/poste hors budget",IF(J191&lt;=0,"Montant invalide",IF(AND(O191="Non",N191&lt;&gt;"Annulée"),"Justificatif manquant",IF(N191="Saisie","À contrôler",""))))))))</f>
        <v/>
      </c>
    </row>
    <row r="192">
      <c r="A192" s="18" t="n"/>
      <c r="B192" s="34" t="n"/>
      <c r="C192" s="28">
        <f>IF(B192="","",DATE(YEAR(B192),MONTH(B192),1))</f>
        <v/>
      </c>
      <c r="D192" s="13" t="n"/>
      <c r="E192" s="13" t="n"/>
      <c r="F192" s="18" t="n"/>
      <c r="G192" s="13" t="n"/>
      <c r="H192" s="13" t="n"/>
      <c r="I192" s="18" t="n"/>
      <c r="J192" s="35" t="n"/>
      <c r="K192" s="21" t="n"/>
      <c r="L192" s="29">
        <f>IF(OR(J192="",K192=""),"",ROUND(J192*K192,2))</f>
        <v/>
      </c>
      <c r="M192" s="29">
        <f>IF(J192="","",ROUND(J192+IF(L192="",0,L192),2))</f>
        <v/>
      </c>
      <c r="N192" s="18" t="n"/>
      <c r="O192" s="18" t="n"/>
      <c r="P192" s="22" t="n"/>
      <c r="Q192" s="23">
        <f>IF(COUNTA(A192:B192,D192:K192,N192:P192)=0,"",IF(A192="","ID manquant",IF(B192="","Date manquante",IF(B192&gt;'Paramètres'!$B$5,"Date postérieure au contrôle",IF(COUNTIFS(Budget!$A$2:$A$101,F192,Budget!$B$2:$B$101,G192)=0,"Lot/poste hors budget",IF(J192&lt;=0,"Montant invalide",IF(AND(O192="Non",N192&lt;&gt;"Annulée"),"Justificatif manquant",IF(N192="Saisie","À contrôler",""))))))))</f>
        <v/>
      </c>
    </row>
    <row r="193">
      <c r="A193" s="18" t="n"/>
      <c r="B193" s="34" t="n"/>
      <c r="C193" s="28">
        <f>IF(B193="","",DATE(YEAR(B193),MONTH(B193),1))</f>
        <v/>
      </c>
      <c r="D193" s="13" t="n"/>
      <c r="E193" s="13" t="n"/>
      <c r="F193" s="18" t="n"/>
      <c r="G193" s="13" t="n"/>
      <c r="H193" s="13" t="n"/>
      <c r="I193" s="18" t="n"/>
      <c r="J193" s="35" t="n"/>
      <c r="K193" s="21" t="n"/>
      <c r="L193" s="29">
        <f>IF(OR(J193="",K193=""),"",ROUND(J193*K193,2))</f>
        <v/>
      </c>
      <c r="M193" s="29">
        <f>IF(J193="","",ROUND(J193+IF(L193="",0,L193),2))</f>
        <v/>
      </c>
      <c r="N193" s="18" t="n"/>
      <c r="O193" s="18" t="n"/>
      <c r="P193" s="22" t="n"/>
      <c r="Q193" s="23">
        <f>IF(COUNTA(A193:B193,D193:K193,N193:P193)=0,"",IF(A193="","ID manquant",IF(B193="","Date manquante",IF(B193&gt;'Paramètres'!$B$5,"Date postérieure au contrôle",IF(COUNTIFS(Budget!$A$2:$A$101,F193,Budget!$B$2:$B$101,G193)=0,"Lot/poste hors budget",IF(J193&lt;=0,"Montant invalide",IF(AND(O193="Non",N193&lt;&gt;"Annulée"),"Justificatif manquant",IF(N193="Saisie","À contrôler",""))))))))</f>
        <v/>
      </c>
    </row>
    <row r="194">
      <c r="A194" s="18" t="n"/>
      <c r="B194" s="34" t="n"/>
      <c r="C194" s="28">
        <f>IF(B194="","",DATE(YEAR(B194),MONTH(B194),1))</f>
        <v/>
      </c>
      <c r="D194" s="13" t="n"/>
      <c r="E194" s="13" t="n"/>
      <c r="F194" s="18" t="n"/>
      <c r="G194" s="13" t="n"/>
      <c r="H194" s="13" t="n"/>
      <c r="I194" s="18" t="n"/>
      <c r="J194" s="35" t="n"/>
      <c r="K194" s="21" t="n"/>
      <c r="L194" s="29">
        <f>IF(OR(J194="",K194=""),"",ROUND(J194*K194,2))</f>
        <v/>
      </c>
      <c r="M194" s="29">
        <f>IF(J194="","",ROUND(J194+IF(L194="",0,L194),2))</f>
        <v/>
      </c>
      <c r="N194" s="18" t="n"/>
      <c r="O194" s="18" t="n"/>
      <c r="P194" s="22" t="n"/>
      <c r="Q194" s="23">
        <f>IF(COUNTA(A194:B194,D194:K194,N194:P194)=0,"",IF(A194="","ID manquant",IF(B194="","Date manquante",IF(B194&gt;'Paramètres'!$B$5,"Date postérieure au contrôle",IF(COUNTIFS(Budget!$A$2:$A$101,F194,Budget!$B$2:$B$101,G194)=0,"Lot/poste hors budget",IF(J194&lt;=0,"Montant invalide",IF(AND(O194="Non",N194&lt;&gt;"Annulée"),"Justificatif manquant",IF(N194="Saisie","À contrôler",""))))))))</f>
        <v/>
      </c>
    </row>
    <row r="195">
      <c r="A195" s="18" t="n"/>
      <c r="B195" s="34" t="n"/>
      <c r="C195" s="28">
        <f>IF(B195="","",DATE(YEAR(B195),MONTH(B195),1))</f>
        <v/>
      </c>
      <c r="D195" s="13" t="n"/>
      <c r="E195" s="13" t="n"/>
      <c r="F195" s="18" t="n"/>
      <c r="G195" s="13" t="n"/>
      <c r="H195" s="13" t="n"/>
      <c r="I195" s="18" t="n"/>
      <c r="J195" s="35" t="n"/>
      <c r="K195" s="21" t="n"/>
      <c r="L195" s="29">
        <f>IF(OR(J195="",K195=""),"",ROUND(J195*K195,2))</f>
        <v/>
      </c>
      <c r="M195" s="29">
        <f>IF(J195="","",ROUND(J195+IF(L195="",0,L195),2))</f>
        <v/>
      </c>
      <c r="N195" s="18" t="n"/>
      <c r="O195" s="18" t="n"/>
      <c r="P195" s="22" t="n"/>
      <c r="Q195" s="23">
        <f>IF(COUNTA(A195:B195,D195:K195,N195:P195)=0,"",IF(A195="","ID manquant",IF(B195="","Date manquante",IF(B195&gt;'Paramètres'!$B$5,"Date postérieure au contrôle",IF(COUNTIFS(Budget!$A$2:$A$101,F195,Budget!$B$2:$B$101,G195)=0,"Lot/poste hors budget",IF(J195&lt;=0,"Montant invalide",IF(AND(O195="Non",N195&lt;&gt;"Annulée"),"Justificatif manquant",IF(N195="Saisie","À contrôler",""))))))))</f>
        <v/>
      </c>
    </row>
    <row r="196">
      <c r="A196" s="18" t="n"/>
      <c r="B196" s="34" t="n"/>
      <c r="C196" s="28">
        <f>IF(B196="","",DATE(YEAR(B196),MONTH(B196),1))</f>
        <v/>
      </c>
      <c r="D196" s="13" t="n"/>
      <c r="E196" s="13" t="n"/>
      <c r="F196" s="18" t="n"/>
      <c r="G196" s="13" t="n"/>
      <c r="H196" s="13" t="n"/>
      <c r="I196" s="18" t="n"/>
      <c r="J196" s="35" t="n"/>
      <c r="K196" s="21" t="n"/>
      <c r="L196" s="29">
        <f>IF(OR(J196="",K196=""),"",ROUND(J196*K196,2))</f>
        <v/>
      </c>
      <c r="M196" s="29">
        <f>IF(J196="","",ROUND(J196+IF(L196="",0,L196),2))</f>
        <v/>
      </c>
      <c r="N196" s="18" t="n"/>
      <c r="O196" s="18" t="n"/>
      <c r="P196" s="22" t="n"/>
      <c r="Q196" s="23">
        <f>IF(COUNTA(A196:B196,D196:K196,N196:P196)=0,"",IF(A196="","ID manquant",IF(B196="","Date manquante",IF(B196&gt;'Paramètres'!$B$5,"Date postérieure au contrôle",IF(COUNTIFS(Budget!$A$2:$A$101,F196,Budget!$B$2:$B$101,G196)=0,"Lot/poste hors budget",IF(J196&lt;=0,"Montant invalide",IF(AND(O196="Non",N196&lt;&gt;"Annulée"),"Justificatif manquant",IF(N196="Saisie","À contrôler",""))))))))</f>
        <v/>
      </c>
    </row>
    <row r="197">
      <c r="A197" s="18" t="n"/>
      <c r="B197" s="34" t="n"/>
      <c r="C197" s="28">
        <f>IF(B197="","",DATE(YEAR(B197),MONTH(B197),1))</f>
        <v/>
      </c>
      <c r="D197" s="13" t="n"/>
      <c r="E197" s="13" t="n"/>
      <c r="F197" s="18" t="n"/>
      <c r="G197" s="13" t="n"/>
      <c r="H197" s="13" t="n"/>
      <c r="I197" s="18" t="n"/>
      <c r="J197" s="35" t="n"/>
      <c r="K197" s="21" t="n"/>
      <c r="L197" s="29">
        <f>IF(OR(J197="",K197=""),"",ROUND(J197*K197,2))</f>
        <v/>
      </c>
      <c r="M197" s="29">
        <f>IF(J197="","",ROUND(J197+IF(L197="",0,L197),2))</f>
        <v/>
      </c>
      <c r="N197" s="18" t="n"/>
      <c r="O197" s="18" t="n"/>
      <c r="P197" s="22" t="n"/>
      <c r="Q197" s="23">
        <f>IF(COUNTA(A197:B197,D197:K197,N197:P197)=0,"",IF(A197="","ID manquant",IF(B197="","Date manquante",IF(B197&gt;'Paramètres'!$B$5,"Date postérieure au contrôle",IF(COUNTIFS(Budget!$A$2:$A$101,F197,Budget!$B$2:$B$101,G197)=0,"Lot/poste hors budget",IF(J197&lt;=0,"Montant invalide",IF(AND(O197="Non",N197&lt;&gt;"Annulée"),"Justificatif manquant",IF(N197="Saisie","À contrôler",""))))))))</f>
        <v/>
      </c>
    </row>
    <row r="198">
      <c r="A198" s="18" t="n"/>
      <c r="B198" s="34" t="n"/>
      <c r="C198" s="28">
        <f>IF(B198="","",DATE(YEAR(B198),MONTH(B198),1))</f>
        <v/>
      </c>
      <c r="D198" s="13" t="n"/>
      <c r="E198" s="13" t="n"/>
      <c r="F198" s="18" t="n"/>
      <c r="G198" s="13" t="n"/>
      <c r="H198" s="13" t="n"/>
      <c r="I198" s="18" t="n"/>
      <c r="J198" s="35" t="n"/>
      <c r="K198" s="21" t="n"/>
      <c r="L198" s="29">
        <f>IF(OR(J198="",K198=""),"",ROUND(J198*K198,2))</f>
        <v/>
      </c>
      <c r="M198" s="29">
        <f>IF(J198="","",ROUND(J198+IF(L198="",0,L198),2))</f>
        <v/>
      </c>
      <c r="N198" s="18" t="n"/>
      <c r="O198" s="18" t="n"/>
      <c r="P198" s="22" t="n"/>
      <c r="Q198" s="23">
        <f>IF(COUNTA(A198:B198,D198:K198,N198:P198)=0,"",IF(A198="","ID manquant",IF(B198="","Date manquante",IF(B198&gt;'Paramètres'!$B$5,"Date postérieure au contrôle",IF(COUNTIFS(Budget!$A$2:$A$101,F198,Budget!$B$2:$B$101,G198)=0,"Lot/poste hors budget",IF(J198&lt;=0,"Montant invalide",IF(AND(O198="Non",N198&lt;&gt;"Annulée"),"Justificatif manquant",IF(N198="Saisie","À contrôler",""))))))))</f>
        <v/>
      </c>
    </row>
    <row r="199">
      <c r="A199" s="18" t="n"/>
      <c r="B199" s="34" t="n"/>
      <c r="C199" s="28">
        <f>IF(B199="","",DATE(YEAR(B199),MONTH(B199),1))</f>
        <v/>
      </c>
      <c r="D199" s="13" t="n"/>
      <c r="E199" s="13" t="n"/>
      <c r="F199" s="18" t="n"/>
      <c r="G199" s="13" t="n"/>
      <c r="H199" s="13" t="n"/>
      <c r="I199" s="18" t="n"/>
      <c r="J199" s="35" t="n"/>
      <c r="K199" s="21" t="n"/>
      <c r="L199" s="29">
        <f>IF(OR(J199="",K199=""),"",ROUND(J199*K199,2))</f>
        <v/>
      </c>
      <c r="M199" s="29">
        <f>IF(J199="","",ROUND(J199+IF(L199="",0,L199),2))</f>
        <v/>
      </c>
      <c r="N199" s="18" t="n"/>
      <c r="O199" s="18" t="n"/>
      <c r="P199" s="22" t="n"/>
      <c r="Q199" s="23">
        <f>IF(COUNTA(A199:B199,D199:K199,N199:P199)=0,"",IF(A199="","ID manquant",IF(B199="","Date manquante",IF(B199&gt;'Paramètres'!$B$5,"Date postérieure au contrôle",IF(COUNTIFS(Budget!$A$2:$A$101,F199,Budget!$B$2:$B$101,G199)=0,"Lot/poste hors budget",IF(J199&lt;=0,"Montant invalide",IF(AND(O199="Non",N199&lt;&gt;"Annulée"),"Justificatif manquant",IF(N199="Saisie","À contrôler",""))))))))</f>
        <v/>
      </c>
    </row>
    <row r="200">
      <c r="A200" s="18" t="n"/>
      <c r="B200" s="34" t="n"/>
      <c r="C200" s="28">
        <f>IF(B200="","",DATE(YEAR(B200),MONTH(B200),1))</f>
        <v/>
      </c>
      <c r="D200" s="13" t="n"/>
      <c r="E200" s="13" t="n"/>
      <c r="F200" s="18" t="n"/>
      <c r="G200" s="13" t="n"/>
      <c r="H200" s="13" t="n"/>
      <c r="I200" s="18" t="n"/>
      <c r="J200" s="35" t="n"/>
      <c r="K200" s="21" t="n"/>
      <c r="L200" s="29">
        <f>IF(OR(J200="",K200=""),"",ROUND(J200*K200,2))</f>
        <v/>
      </c>
      <c r="M200" s="29">
        <f>IF(J200="","",ROUND(J200+IF(L200="",0,L200),2))</f>
        <v/>
      </c>
      <c r="N200" s="18" t="n"/>
      <c r="O200" s="18" t="n"/>
      <c r="P200" s="22" t="n"/>
      <c r="Q200" s="23">
        <f>IF(COUNTA(A200:B200,D200:K200,N200:P200)=0,"",IF(A200="","ID manquant",IF(B200="","Date manquante",IF(B200&gt;'Paramètres'!$B$5,"Date postérieure au contrôle",IF(COUNTIFS(Budget!$A$2:$A$101,F200,Budget!$B$2:$B$101,G200)=0,"Lot/poste hors budget",IF(J200&lt;=0,"Montant invalide",IF(AND(O200="Non",N200&lt;&gt;"Annulée"),"Justificatif manquant",IF(N200="Saisie","À contrôler",""))))))))</f>
        <v/>
      </c>
    </row>
    <row r="201">
      <c r="A201" s="18" t="n"/>
      <c r="B201" s="34" t="n"/>
      <c r="C201" s="28">
        <f>IF(B201="","",DATE(YEAR(B201),MONTH(B201),1))</f>
        <v/>
      </c>
      <c r="D201" s="13" t="n"/>
      <c r="E201" s="13" t="n"/>
      <c r="F201" s="18" t="n"/>
      <c r="G201" s="13" t="n"/>
      <c r="H201" s="13" t="n"/>
      <c r="I201" s="18" t="n"/>
      <c r="J201" s="35" t="n"/>
      <c r="K201" s="21" t="n"/>
      <c r="L201" s="29">
        <f>IF(OR(J201="",K201=""),"",ROUND(J201*K201,2))</f>
        <v/>
      </c>
      <c r="M201" s="29">
        <f>IF(J201="","",ROUND(J201+IF(L201="",0,L201),2))</f>
        <v/>
      </c>
      <c r="N201" s="18" t="n"/>
      <c r="O201" s="18" t="n"/>
      <c r="P201" s="22" t="n"/>
      <c r="Q201" s="23">
        <f>IF(COUNTA(A201:B201,D201:K201,N201:P201)=0,"",IF(A201="","ID manquant",IF(B201="","Date manquante",IF(B201&gt;'Paramètres'!$B$5,"Date postérieure au contrôle",IF(COUNTIFS(Budget!$A$2:$A$101,F201,Budget!$B$2:$B$101,G201)=0,"Lot/poste hors budget",IF(J201&lt;=0,"Montant invalide",IF(AND(O201="Non",N201&lt;&gt;"Annulée"),"Justificatif manquant",IF(N201="Saisie","À contrôler",""))))))))</f>
        <v/>
      </c>
    </row>
  </sheetData>
  <autoFilter ref="A1:Q201"/>
  <conditionalFormatting sqref="A2:Q201">
    <cfRule type="expression" priority="1" dxfId="3" stopIfTrue="1">
      <formula>$N2="Annulée"</formula>
    </cfRule>
    <cfRule type="expression" priority="14" dxfId="2">
      <formula>AND($N2&lt;&gt;"Annulée",OR($N2="Saisie",$O2="Non"))</formula>
    </cfRule>
  </conditionalFormatting>
  <conditionalFormatting sqref="A2:A201">
    <cfRule type="expression" priority="2" dxfId="0">
      <formula>AND($A2&lt;&gt;"",COUNTIF($A$2:$A$201,$A2)&gt;1)</formula>
    </cfRule>
    <cfRule type="expression" priority="5" dxfId="0">
      <formula>AND(COUNTA($A2:$B2,$D2:$K2,$N2:$P2)&gt;0,$A2="")</formula>
    </cfRule>
  </conditionalFormatting>
  <conditionalFormatting sqref="B2:B201">
    <cfRule type="expression" priority="3" dxfId="0">
      <formula>AND(COUNTA($A2:$B2,$D2:$K2,$N2:$P2)&gt;0,OR($B2="",NOT(ISNUMBER($B2)),$B2&lt;$X$2,$B2&gt;$Y$2))</formula>
    </cfRule>
  </conditionalFormatting>
  <conditionalFormatting sqref="J2:J201">
    <cfRule type="expression" priority="4" dxfId="0">
      <formula>AND(COUNTA($A2:$B2,$D2:$K2,$N2:$P2)&gt;0,OR($J2="",NOT(ISNUMBER($J2)),$J2&lt;=0))</formula>
    </cfRule>
  </conditionalFormatting>
  <conditionalFormatting sqref="F2:F201">
    <cfRule type="expression" priority="6" dxfId="0">
      <formula>AND(COUNTA($A2:$B2,$D2:$K2,$N2:$P2)&gt;0,$F2="")</formula>
    </cfRule>
  </conditionalFormatting>
  <conditionalFormatting sqref="G2:G201">
    <cfRule type="expression" priority="7" dxfId="0">
      <formula>AND(COUNTA($A2:$B2,$D2:$K2,$N2:$P2)&gt;0,$G2="")</formula>
    </cfRule>
  </conditionalFormatting>
  <conditionalFormatting sqref="H2:H201">
    <cfRule type="expression" priority="8" dxfId="0">
      <formula>AND(COUNTA($A2:$B2,$D2:$K2,$N2:$P2)&gt;0,$H2="")</formula>
    </cfRule>
  </conditionalFormatting>
  <conditionalFormatting sqref="K2:K201">
    <cfRule type="expression" priority="9" dxfId="0">
      <formula>AND(COUNTA($A2:$B2,$D2:$K2,$N2:$P2)&gt;0,$K2="")</formula>
    </cfRule>
  </conditionalFormatting>
  <conditionalFormatting sqref="N2:N201">
    <cfRule type="expression" priority="10" dxfId="0">
      <formula>AND(COUNTA($A2:$B2,$D2:$K2,$N2:$P2)&gt;0,$N2="")</formula>
    </cfRule>
  </conditionalFormatting>
  <conditionalFormatting sqref="O2:O201">
    <cfRule type="expression" priority="11" dxfId="0">
      <formula>AND(COUNTA($A2:$B2,$D2:$K2,$N2:$P2)&gt;0,$O2="")</formula>
    </cfRule>
  </conditionalFormatting>
  <conditionalFormatting sqref="F2:G201">
    <cfRule type="expression" priority="12" dxfId="0">
      <formula>$Q2="Lot/poste hors budget"</formula>
    </cfRule>
  </conditionalFormatting>
  <conditionalFormatting sqref="Q2:Q201">
    <cfRule type="expression" priority="13" dxfId="0">
      <formula>OR($Q2="ID manquant",$Q2="Date manquante",$Q2="Date postérieure au contrôle",$Q2="Lot/poste hors budget",$Q2="Montant invalide")</formula>
    </cfRule>
  </conditionalFormatting>
  <dataValidations count="11">
    <dataValidation sqref="A2:A201" showErrorMessage="1" showInputMessage="1" allowBlank="0" errorTitle="ID incorrect" error="L’ID est obligatoire et doit être unique." type="custom">
      <formula1>=OR(COUNTA($A2:$B2,$D2:$K2,$N2:$P2)=0,AND(A2&lt;&gt;"",COUNTIF($A$2:$A$201,A2)=1))</formula1>
    </dataValidation>
    <dataValidation sqref="B2:B201" showErrorMessage="1" showInputMessage="1" allowBlank="0" errorTitle="Date incorrecte" error="La date doit être comprise entre le début du chantier et la date limite de saisie." type="custom">
      <formula1>=OR(COUNTA($A2:$B2,$D2:$K2,$N2:$P2)=0,AND(ISNUMBER(B2),B2&gt;=$X$2,B2&lt;=$Y$2))</formula1>
    </dataValidation>
    <dataValidation sqref="D2:D201" showErrorMessage="1" showInputMessage="1" allowBlank="1" errorTitle="Saisie incomplète" error="Renseignez le fournisseur de cette dépense." type="custom">
      <formula1>=OR(COUNTA($A2:$B2,$D2:$K2,$N2:$P2)=0,D2&lt;&gt;"")</formula1>
    </dataValidation>
    <dataValidation sqref="F2:F201" showErrorMessage="1" showDropDown="0" showInputMessage="1" allowBlank="1" errorTitle="Lot incorrect" error="Sélectionnez un lot proposé dans les paramètres." type="list">
      <formula1>$R$2:$R$10</formula1>
    </dataValidation>
    <dataValidation sqref="G2:G201" showErrorMessage="1" showDropDown="0" showInputMessage="1" allowBlank="1" errorTitle="Poste incorrect" error="Sélectionnez un poste proposé dans les paramètres." type="list">
      <formula1>$S$2:$S$15</formula1>
    </dataValidation>
    <dataValidation sqref="H2:H201" showErrorMessage="1" showInputMessage="1" allowBlank="0" errorTitle="Saisie incomplète" error="Le libellé est obligatoire dès qu’une ligne est commencée." type="custom">
      <formula1>=OR(COUNTA($A2:$B2,$D2:$K2,$N2:$P2)=0,H2&lt;&gt;"")</formula1>
    </dataValidation>
    <dataValidation sqref="I2:I201" showErrorMessage="1" showDropDown="0" showInputMessage="1" allowBlank="1" errorTitle="Mode incorrect" error="Sélectionnez un mode de règlement proposé." type="list">
      <formula1>$T$2:$T$6</formula1>
    </dataValidation>
    <dataValidation sqref="J2:J201" showErrorMessage="1" showInputMessage="1" allowBlank="0" errorTitle="Montant incorrect" error="Le montant HT doit être strictement positif." type="custom">
      <formula1>=OR(COUNTA($A2:$B2,$D2:$K2,$N2:$P2)=0,AND(ISNUMBER(J2),J2&gt;0))</formula1>
    </dataValidation>
    <dataValidation sqref="K2:K201" showErrorMessage="1" showDropDown="0" showInputMessage="1" allowBlank="1" errorTitle="TVA incorrecte" error="Sélectionnez un taux de TVA proposé." type="list">
      <formula1>$U$2:$U$5</formula1>
    </dataValidation>
    <dataValidation sqref="N2:N201" showErrorMessage="1" showDropDown="0" showInputMessage="1" allowBlank="1" errorTitle="Statut incorrect" error="Sélectionnez un statut proposé." type="list">
      <formula1>$V$2:$V$4</formula1>
    </dataValidation>
    <dataValidation sqref="O2:O201" showErrorMessage="1" showDropDown="0" showInputMessage="1" allowBlank="1" errorTitle="Justificatif incorrect" error="Sélectionnez Oui ou Non." type="list">
      <formula1>$W$2:$W$3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2F6B4F"/>
    <outlinePr summaryBelow="1" summaryRight="1"/>
    <pageSetUpPr fitToPage="1"/>
  </sheetPr>
  <dimension ref="A1:L101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31" customWidth="1" min="3" max="3"/>
    <col width="16" customWidth="1" min="4" max="4"/>
    <col width="17" customWidth="1" min="5" max="5"/>
    <col width="16" customWidth="1" min="6" max="6"/>
    <col width="22" customWidth="1" min="7" max="7"/>
    <col width="22" customWidth="1" min="8" max="8"/>
    <col hidden="1" width="13" customWidth="1" min="10" max="10"/>
    <col hidden="1" width="13" customWidth="1" min="11" max="11"/>
    <col hidden="1" width="13" customWidth="1" min="12" max="12"/>
  </cols>
  <sheetData>
    <row r="1" ht="38" customHeight="1">
      <c r="A1" s="1" t="inlineStr">
        <is>
          <t>Lot</t>
        </is>
      </c>
      <c r="B1" s="1" t="inlineStr">
        <is>
          <t>Poste</t>
        </is>
      </c>
      <c r="C1" s="1" t="inlineStr">
        <is>
          <t>Clé</t>
        </is>
      </c>
      <c r="D1" s="1" t="inlineStr">
        <is>
          <t>Budget HT</t>
        </is>
      </c>
      <c r="E1" s="1" t="inlineStr">
        <is>
          <t>Consommé HT</t>
        </is>
      </c>
      <c r="F1" s="1" t="inlineStr">
        <is>
          <t>Reste HT</t>
        </is>
      </c>
      <c r="G1" s="1" t="inlineStr">
        <is>
          <t>Taux de consommation</t>
        </is>
      </c>
      <c r="H1" s="1" t="inlineStr">
        <is>
          <t>Alerte budget</t>
        </is>
      </c>
      <c r="J1" t="inlineStr">
        <is>
          <t>Lots</t>
        </is>
      </c>
      <c r="K1" t="inlineStr">
        <is>
          <t>Postes</t>
        </is>
      </c>
      <c r="L1" t="inlineStr">
        <is>
          <t>Seuil</t>
        </is>
      </c>
    </row>
    <row r="2">
      <c r="A2" s="13" t="inlineStr">
        <is>
          <t>Lot 01</t>
        </is>
      </c>
      <c r="B2" s="13" t="inlineStr">
        <is>
          <t>Base vie</t>
        </is>
      </c>
      <c r="C2" s="26">
        <f>IF(OR(A2="",B2=""),"",A2&amp;"|"&amp;B2)</f>
        <v/>
      </c>
      <c r="D2" s="35" t="n">
        <v>2000</v>
      </c>
      <c r="E2" s="29">
        <f>IF(C2="","",SUMIFS('Dépenses'!$J$2:$J$201,'Dépenses'!$F$2:$F$201,A2,'Dépenses'!$G$2:$G$201,B2,'Dépenses'!$N$2:$N$201,"Saisie")+SUMIFS('Dépenses'!$J$2:$J$201,'Dépenses'!$F$2:$F$201,A2,'Dépenses'!$G$2:$G$201,B2,'Dépenses'!$N$2:$N$201,"Contrôlée"))</f>
        <v/>
      </c>
      <c r="F2" s="29">
        <f>IF(D2="","",D2-E2)</f>
        <v/>
      </c>
      <c r="G2" s="27">
        <f>IF(D2="","",IFERROR(E2/D2,0))</f>
        <v/>
      </c>
      <c r="H2" s="23">
        <f>IF(C2="","",IF(D2&lt;=0,"Budget absent",IF(F2&lt;0,"Budget dépassé",IF(G2&gt;='Paramètres'!$B$6,"Seuil atteint",""))))</f>
        <v/>
      </c>
      <c r="J2">
        <f>'Paramètres'!$D$2</f>
        <v/>
      </c>
      <c r="K2">
        <f>'Paramètres'!$E$2</f>
        <v/>
      </c>
      <c r="L2" s="24">
        <f>'Paramètres'!$B$6</f>
        <v/>
      </c>
    </row>
    <row r="3">
      <c r="A3" s="13" t="inlineStr">
        <is>
          <t>Lot 03</t>
        </is>
      </c>
      <c r="B3" s="13" t="inlineStr">
        <is>
          <t>Béton</t>
        </is>
      </c>
      <c r="C3" s="26">
        <f>IF(OR(A3="",B3=""),"",A3&amp;"|"&amp;B3)</f>
        <v/>
      </c>
      <c r="D3" s="35" t="n">
        <v>5000</v>
      </c>
      <c r="E3" s="29">
        <f>IF(C3="","",SUMIFS('Dépenses'!$J$2:$J$201,'Dépenses'!$F$2:$F$201,A3,'Dépenses'!$G$2:$G$201,B3,'Dépenses'!$N$2:$N$201,"Saisie")+SUMIFS('Dépenses'!$J$2:$J$201,'Dépenses'!$F$2:$F$201,A3,'Dépenses'!$G$2:$G$201,B3,'Dépenses'!$N$2:$N$201,"Contrôlée"))</f>
        <v/>
      </c>
      <c r="F3" s="29">
        <f>IF(D3="","",D3-E3)</f>
        <v/>
      </c>
      <c r="G3" s="27">
        <f>IF(D3="","",IFERROR(E3/D3,0))</f>
        <v/>
      </c>
      <c r="H3" s="23">
        <f>IF(C3="","",IF(D3&lt;=0,"Budget absent",IF(F3&lt;0,"Budget dépassé",IF(G3&gt;='Paramètres'!$B$6,"Seuil atteint",""))))</f>
        <v/>
      </c>
      <c r="J3">
        <f>'Paramètres'!$D$3</f>
        <v/>
      </c>
      <c r="K3">
        <f>'Paramètres'!$E$3</f>
        <v/>
      </c>
    </row>
    <row r="4">
      <c r="A4" s="13" t="inlineStr">
        <is>
          <t>Lot 02</t>
        </is>
      </c>
      <c r="B4" s="13" t="inlineStr">
        <is>
          <t>Évacuation</t>
        </is>
      </c>
      <c r="C4" s="26">
        <f>IF(OR(A4="",B4=""),"",A4&amp;"|"&amp;B4)</f>
        <v/>
      </c>
      <c r="D4" s="35" t="n">
        <v>3000</v>
      </c>
      <c r="E4" s="29">
        <f>IF(C4="","",SUMIFS('Dépenses'!$J$2:$J$201,'Dépenses'!$F$2:$F$201,A4,'Dépenses'!$G$2:$G$201,B4,'Dépenses'!$N$2:$N$201,"Saisie")+SUMIFS('Dépenses'!$J$2:$J$201,'Dépenses'!$F$2:$F$201,A4,'Dépenses'!$G$2:$G$201,B4,'Dépenses'!$N$2:$N$201,"Contrôlée"))</f>
        <v/>
      </c>
      <c r="F4" s="29">
        <f>IF(D4="","",D4-E4)</f>
        <v/>
      </c>
      <c r="G4" s="27">
        <f>IF(D4="","",IFERROR(E4/D4,0))</f>
        <v/>
      </c>
      <c r="H4" s="23">
        <f>IF(C4="","",IF(D4&lt;=0,"Budget absent",IF(F4&lt;0,"Budget dépassé",IF(G4&gt;='Paramètres'!$B$6,"Seuil atteint",""))))</f>
        <v/>
      </c>
      <c r="J4">
        <f>'Paramètres'!$D$4</f>
        <v/>
      </c>
      <c r="K4">
        <f>'Paramètres'!$E$4</f>
        <v/>
      </c>
    </row>
    <row r="5">
      <c r="A5" s="13" t="inlineStr">
        <is>
          <t>Lot 04</t>
        </is>
      </c>
      <c r="B5" s="13" t="inlineStr">
        <is>
          <t>Isolation</t>
        </is>
      </c>
      <c r="C5" s="26">
        <f>IF(OR(A5="",B5=""),"",A5&amp;"|"&amp;B5)</f>
        <v/>
      </c>
      <c r="D5" s="35" t="n">
        <v>2600</v>
      </c>
      <c r="E5" s="29">
        <f>IF(C5="","",SUMIFS('Dépenses'!$J$2:$J$201,'Dépenses'!$F$2:$F$201,A5,'Dépenses'!$G$2:$G$201,B5,'Dépenses'!$N$2:$N$201,"Saisie")+SUMIFS('Dépenses'!$J$2:$J$201,'Dépenses'!$F$2:$F$201,A5,'Dépenses'!$G$2:$G$201,B5,'Dépenses'!$N$2:$N$201,"Contrôlée"))</f>
        <v/>
      </c>
      <c r="F5" s="29">
        <f>IF(D5="","",D5-E5)</f>
        <v/>
      </c>
      <c r="G5" s="27">
        <f>IF(D5="","",IFERROR(E5/D5,0))</f>
        <v/>
      </c>
      <c r="H5" s="23">
        <f>IF(C5="","",IF(D5&lt;=0,"Budget absent",IF(F5&lt;0,"Budget dépassé",IF(G5&gt;='Paramètres'!$B$6,"Seuil atteint",""))))</f>
        <v/>
      </c>
      <c r="J5">
        <f>'Paramètres'!$D$5</f>
        <v/>
      </c>
      <c r="K5">
        <f>'Paramètres'!$E$5</f>
        <v/>
      </c>
    </row>
    <row r="6">
      <c r="A6" s="13" t="inlineStr">
        <is>
          <t>Lot 05</t>
        </is>
      </c>
      <c r="B6" s="13" t="inlineStr">
        <is>
          <t>Réseaux EF/EC</t>
        </is>
      </c>
      <c r="C6" s="26">
        <f>IF(OR(A6="",B6=""),"",A6&amp;"|"&amp;B6)</f>
        <v/>
      </c>
      <c r="D6" s="35" t="n">
        <v>1500</v>
      </c>
      <c r="E6" s="29">
        <f>IF(C6="","",SUMIFS('Dépenses'!$J$2:$J$201,'Dépenses'!$F$2:$F$201,A6,'Dépenses'!$G$2:$G$201,B6,'Dépenses'!$N$2:$N$201,"Saisie")+SUMIFS('Dépenses'!$J$2:$J$201,'Dépenses'!$F$2:$F$201,A6,'Dépenses'!$G$2:$G$201,B6,'Dépenses'!$N$2:$N$201,"Contrôlée"))</f>
        <v/>
      </c>
      <c r="F6" s="29">
        <f>IF(D6="","",D6-E6)</f>
        <v/>
      </c>
      <c r="G6" s="27">
        <f>IF(D6="","",IFERROR(E6/D6,0))</f>
        <v/>
      </c>
      <c r="H6" s="23">
        <f>IF(C6="","",IF(D6&lt;=0,"Budget absent",IF(F6&lt;0,"Budget dépassé",IF(G6&gt;='Paramètres'!$B$6,"Seuil atteint",""))))</f>
        <v/>
      </c>
      <c r="J6">
        <f>'Paramètres'!$D$6</f>
        <v/>
      </c>
      <c r="K6">
        <f>'Paramètres'!$E$6</f>
        <v/>
      </c>
    </row>
    <row r="7">
      <c r="A7" s="13" t="inlineStr">
        <is>
          <t>Lot 06</t>
        </is>
      </c>
      <c r="B7" s="13" t="inlineStr">
        <is>
          <t>Câblage</t>
        </is>
      </c>
      <c r="C7" s="26">
        <f>IF(OR(A7="",B7=""),"",A7&amp;"|"&amp;B7)</f>
        <v/>
      </c>
      <c r="D7" s="35" t="n">
        <v>2000</v>
      </c>
      <c r="E7" s="29">
        <f>IF(C7="","",SUMIFS('Dépenses'!$J$2:$J$201,'Dépenses'!$F$2:$F$201,A7,'Dépenses'!$G$2:$G$201,B7,'Dépenses'!$N$2:$N$201,"Saisie")+SUMIFS('Dépenses'!$J$2:$J$201,'Dépenses'!$F$2:$F$201,A7,'Dépenses'!$G$2:$G$201,B7,'Dépenses'!$N$2:$N$201,"Contrôlée"))</f>
        <v/>
      </c>
      <c r="F7" s="29">
        <f>IF(D7="","",D7-E7)</f>
        <v/>
      </c>
      <c r="G7" s="27">
        <f>IF(D7="","",IFERROR(E7/D7,0))</f>
        <v/>
      </c>
      <c r="H7" s="23">
        <f>IF(C7="","",IF(D7&lt;=0,"Budget absent",IF(F7&lt;0,"Budget dépassé",IF(G7&gt;='Paramètres'!$B$6,"Seuil atteint",""))))</f>
        <v/>
      </c>
      <c r="J7">
        <f>'Paramètres'!$D$7</f>
        <v/>
      </c>
      <c r="K7">
        <f>'Paramètres'!$E$7</f>
        <v/>
      </c>
    </row>
    <row r="8">
      <c r="A8" s="13" t="inlineStr">
        <is>
          <t>Lot 07</t>
        </is>
      </c>
      <c r="B8" s="13" t="inlineStr">
        <is>
          <t>Portes</t>
        </is>
      </c>
      <c r="C8" s="26">
        <f>IF(OR(A8="",B8=""),"",A8&amp;"|"&amp;B8)</f>
        <v/>
      </c>
      <c r="D8" s="35" t="n">
        <v>3500</v>
      </c>
      <c r="E8" s="29">
        <f>IF(C8="","",SUMIFS('Dépenses'!$J$2:$J$201,'Dépenses'!$F$2:$F$201,A8,'Dépenses'!$G$2:$G$201,B8,'Dépenses'!$N$2:$N$201,"Saisie")+SUMIFS('Dépenses'!$J$2:$J$201,'Dépenses'!$F$2:$F$201,A8,'Dépenses'!$G$2:$G$201,B8,'Dépenses'!$N$2:$N$201,"Contrôlée"))</f>
        <v/>
      </c>
      <c r="F8" s="29">
        <f>IF(D8="","",D8-E8)</f>
        <v/>
      </c>
      <c r="G8" s="27">
        <f>IF(D8="","",IFERROR(E8/D8,0))</f>
        <v/>
      </c>
      <c r="H8" s="23">
        <f>IF(C8="","",IF(D8&lt;=0,"Budget absent",IF(F8&lt;0,"Budget dépassé",IF(G8&gt;='Paramètres'!$B$6,"Seuil atteint",""))))</f>
        <v/>
      </c>
      <c r="J8">
        <f>'Paramètres'!$D$8</f>
        <v/>
      </c>
      <c r="K8">
        <f>'Paramètres'!$E$8</f>
        <v/>
      </c>
    </row>
    <row r="9">
      <c r="A9" s="13" t="inlineStr">
        <is>
          <t>Lot 08</t>
        </is>
      </c>
      <c r="B9" s="13" t="inlineStr">
        <is>
          <t>Peinture murs</t>
        </is>
      </c>
      <c r="C9" s="26">
        <f>IF(OR(A9="",B9=""),"",A9&amp;"|"&amp;B9)</f>
        <v/>
      </c>
      <c r="D9" s="35" t="n">
        <v>1200</v>
      </c>
      <c r="E9" s="29">
        <f>IF(C9="","",SUMIFS('Dépenses'!$J$2:$J$201,'Dépenses'!$F$2:$F$201,A9,'Dépenses'!$G$2:$G$201,B9,'Dépenses'!$N$2:$N$201,"Saisie")+SUMIFS('Dépenses'!$J$2:$J$201,'Dépenses'!$F$2:$F$201,A9,'Dépenses'!$G$2:$G$201,B9,'Dépenses'!$N$2:$N$201,"Contrôlée"))</f>
        <v/>
      </c>
      <c r="F9" s="29">
        <f>IF(D9="","",D9-E9)</f>
        <v/>
      </c>
      <c r="G9" s="27">
        <f>IF(D9="","",IFERROR(E9/D9,0))</f>
        <v/>
      </c>
      <c r="H9" s="23">
        <f>IF(C9="","",IF(D9&lt;=0,"Budget absent",IF(F9&lt;0,"Budget dépassé",IF(G9&gt;='Paramètres'!$B$6,"Seuil atteint",""))))</f>
        <v/>
      </c>
      <c r="J9">
        <f>'Paramètres'!$D$9</f>
        <v/>
      </c>
      <c r="K9">
        <f>'Paramètres'!$E$9</f>
        <v/>
      </c>
    </row>
    <row r="10">
      <c r="A10" s="13" t="inlineStr">
        <is>
          <t>Lot 03</t>
        </is>
      </c>
      <c r="B10" s="13" t="inlineStr">
        <is>
          <t>Acier</t>
        </is>
      </c>
      <c r="C10" s="26">
        <f>IF(OR(A10="",B10=""),"",A10&amp;"|"&amp;B10)</f>
        <v/>
      </c>
      <c r="D10" s="35" t="n">
        <v>2500</v>
      </c>
      <c r="E10" s="29">
        <f>IF(C10="","",SUMIFS('Dépenses'!$J$2:$J$201,'Dépenses'!$F$2:$F$201,A10,'Dépenses'!$G$2:$G$201,B10,'Dépenses'!$N$2:$N$201,"Saisie")+SUMIFS('Dépenses'!$J$2:$J$201,'Dépenses'!$F$2:$F$201,A10,'Dépenses'!$G$2:$G$201,B10,'Dépenses'!$N$2:$N$201,"Contrôlée"))</f>
        <v/>
      </c>
      <c r="F10" s="29">
        <f>IF(D10="","",D10-E10)</f>
        <v/>
      </c>
      <c r="G10" s="27">
        <f>IF(D10="","",IFERROR(E10/D10,0))</f>
        <v/>
      </c>
      <c r="H10" s="23">
        <f>IF(C10="","",IF(D10&lt;=0,"Budget absent",IF(F10&lt;0,"Budget dépassé",IF(G10&gt;='Paramètres'!$B$6,"Seuil atteint",""))))</f>
        <v/>
      </c>
      <c r="J10">
        <f>'Paramètres'!$D$10</f>
        <v/>
      </c>
      <c r="K10">
        <f>'Paramètres'!$E$10</f>
        <v/>
      </c>
    </row>
    <row r="11">
      <c r="A11" s="13" t="inlineStr">
        <is>
          <t>Lot 09</t>
        </is>
      </c>
      <c r="B11" s="13" t="inlineStr">
        <is>
          <t>Benne</t>
        </is>
      </c>
      <c r="C11" s="26">
        <f>IF(OR(A11="",B11=""),"",A11&amp;"|"&amp;B11)</f>
        <v/>
      </c>
      <c r="D11" s="35" t="n">
        <v>1000</v>
      </c>
      <c r="E11" s="29">
        <f>IF(C11="","",SUMIFS('Dépenses'!$J$2:$J$201,'Dépenses'!$F$2:$F$201,A11,'Dépenses'!$G$2:$G$201,B11,'Dépenses'!$N$2:$N$201,"Saisie")+SUMIFS('Dépenses'!$J$2:$J$201,'Dépenses'!$F$2:$F$201,A11,'Dépenses'!$G$2:$G$201,B11,'Dépenses'!$N$2:$N$201,"Contrôlée"))</f>
        <v/>
      </c>
      <c r="F11" s="29">
        <f>IF(D11="","",D11-E11)</f>
        <v/>
      </c>
      <c r="G11" s="27">
        <f>IF(D11="","",IFERROR(E11/D11,0))</f>
        <v/>
      </c>
      <c r="H11" s="23">
        <f>IF(C11="","",IF(D11&lt;=0,"Budget absent",IF(F11&lt;0,"Budget dépassé",IF(G11&gt;='Paramètres'!$B$6,"Seuil atteint",""))))</f>
        <v/>
      </c>
      <c r="K11">
        <f>'Paramètres'!$E$11</f>
        <v/>
      </c>
    </row>
    <row r="12">
      <c r="A12" s="13" t="n"/>
      <c r="B12" s="13" t="n"/>
      <c r="C12" s="26">
        <f>IF(OR(A12="",B12=""),"",A12&amp;"|"&amp;B12)</f>
        <v/>
      </c>
      <c r="D12" s="35" t="n"/>
      <c r="E12" s="29">
        <f>IF(C12="","",SUMIFS('Dépenses'!$J$2:$J$201,'Dépenses'!$F$2:$F$201,A12,'Dépenses'!$G$2:$G$201,B12,'Dépenses'!$N$2:$N$201,"Saisie")+SUMIFS('Dépenses'!$J$2:$J$201,'Dépenses'!$F$2:$F$201,A12,'Dépenses'!$G$2:$G$201,B12,'Dépenses'!$N$2:$N$201,"Contrôlée"))</f>
        <v/>
      </c>
      <c r="F12" s="29">
        <f>IF(D12="","",D12-E12)</f>
        <v/>
      </c>
      <c r="G12" s="27">
        <f>IF(D12="","",IFERROR(E12/D12,0))</f>
        <v/>
      </c>
      <c r="H12" s="23">
        <f>IF(C12="","",IF(D12&lt;=0,"Budget absent",IF(F12&lt;0,"Budget dépassé",IF(G12&gt;='Paramètres'!$B$6,"Seuil atteint",""))))</f>
        <v/>
      </c>
      <c r="K12">
        <f>'Paramètres'!$E$12</f>
        <v/>
      </c>
    </row>
    <row r="13">
      <c r="A13" s="13" t="n"/>
      <c r="B13" s="13" t="n"/>
      <c r="C13" s="26">
        <f>IF(OR(A13="",B13=""),"",A13&amp;"|"&amp;B13)</f>
        <v/>
      </c>
      <c r="D13" s="35" t="n"/>
      <c r="E13" s="29">
        <f>IF(C13="","",SUMIFS('Dépenses'!$J$2:$J$201,'Dépenses'!$F$2:$F$201,A13,'Dépenses'!$G$2:$G$201,B13,'Dépenses'!$N$2:$N$201,"Saisie")+SUMIFS('Dépenses'!$J$2:$J$201,'Dépenses'!$F$2:$F$201,A13,'Dépenses'!$G$2:$G$201,B13,'Dépenses'!$N$2:$N$201,"Contrôlée"))</f>
        <v/>
      </c>
      <c r="F13" s="29">
        <f>IF(D13="","",D13-E13)</f>
        <v/>
      </c>
      <c r="G13" s="27">
        <f>IF(D13="","",IFERROR(E13/D13,0))</f>
        <v/>
      </c>
      <c r="H13" s="23">
        <f>IF(C13="","",IF(D13&lt;=0,"Budget absent",IF(F13&lt;0,"Budget dépassé",IF(G13&gt;='Paramètres'!$B$6,"Seuil atteint",""))))</f>
        <v/>
      </c>
      <c r="K13">
        <f>'Paramètres'!$E$13</f>
        <v/>
      </c>
    </row>
    <row r="14">
      <c r="A14" s="13" t="n"/>
      <c r="B14" s="13" t="n"/>
      <c r="C14" s="26">
        <f>IF(OR(A14="",B14=""),"",A14&amp;"|"&amp;B14)</f>
        <v/>
      </c>
      <c r="D14" s="35" t="n"/>
      <c r="E14" s="29">
        <f>IF(C14="","",SUMIFS('Dépenses'!$J$2:$J$201,'Dépenses'!$F$2:$F$201,A14,'Dépenses'!$G$2:$G$201,B14,'Dépenses'!$N$2:$N$201,"Saisie")+SUMIFS('Dépenses'!$J$2:$J$201,'Dépenses'!$F$2:$F$201,A14,'Dépenses'!$G$2:$G$201,B14,'Dépenses'!$N$2:$N$201,"Contrôlée"))</f>
        <v/>
      </c>
      <c r="F14" s="29">
        <f>IF(D14="","",D14-E14)</f>
        <v/>
      </c>
      <c r="G14" s="27">
        <f>IF(D14="","",IFERROR(E14/D14,0))</f>
        <v/>
      </c>
      <c r="H14" s="23">
        <f>IF(C14="","",IF(D14&lt;=0,"Budget absent",IF(F14&lt;0,"Budget dépassé",IF(G14&gt;='Paramètres'!$B$6,"Seuil atteint",""))))</f>
        <v/>
      </c>
      <c r="K14">
        <f>'Paramètres'!$E$14</f>
        <v/>
      </c>
    </row>
    <row r="15">
      <c r="A15" s="13" t="n"/>
      <c r="B15" s="13" t="n"/>
      <c r="C15" s="26">
        <f>IF(OR(A15="",B15=""),"",A15&amp;"|"&amp;B15)</f>
        <v/>
      </c>
      <c r="D15" s="35" t="n"/>
      <c r="E15" s="29">
        <f>IF(C15="","",SUMIFS('Dépenses'!$J$2:$J$201,'Dépenses'!$F$2:$F$201,A15,'Dépenses'!$G$2:$G$201,B15,'Dépenses'!$N$2:$N$201,"Saisie")+SUMIFS('Dépenses'!$J$2:$J$201,'Dépenses'!$F$2:$F$201,A15,'Dépenses'!$G$2:$G$201,B15,'Dépenses'!$N$2:$N$201,"Contrôlée"))</f>
        <v/>
      </c>
      <c r="F15" s="29">
        <f>IF(D15="","",D15-E15)</f>
        <v/>
      </c>
      <c r="G15" s="27">
        <f>IF(D15="","",IFERROR(E15/D15,0))</f>
        <v/>
      </c>
      <c r="H15" s="23">
        <f>IF(C15="","",IF(D15&lt;=0,"Budget absent",IF(F15&lt;0,"Budget dépassé",IF(G15&gt;='Paramètres'!$B$6,"Seuil atteint",""))))</f>
        <v/>
      </c>
      <c r="K15">
        <f>'Paramètres'!$E$15</f>
        <v/>
      </c>
    </row>
    <row r="16">
      <c r="A16" s="13" t="n"/>
      <c r="B16" s="13" t="n"/>
      <c r="C16" s="26">
        <f>IF(OR(A16="",B16=""),"",A16&amp;"|"&amp;B16)</f>
        <v/>
      </c>
      <c r="D16" s="35" t="n"/>
      <c r="E16" s="29">
        <f>IF(C16="","",SUMIFS('Dépenses'!$J$2:$J$201,'Dépenses'!$F$2:$F$201,A16,'Dépenses'!$G$2:$G$201,B16,'Dépenses'!$N$2:$N$201,"Saisie")+SUMIFS('Dépenses'!$J$2:$J$201,'Dépenses'!$F$2:$F$201,A16,'Dépenses'!$G$2:$G$201,B16,'Dépenses'!$N$2:$N$201,"Contrôlée"))</f>
        <v/>
      </c>
      <c r="F16" s="29">
        <f>IF(D16="","",D16-E16)</f>
        <v/>
      </c>
      <c r="G16" s="27">
        <f>IF(D16="","",IFERROR(E16/D16,0))</f>
        <v/>
      </c>
      <c r="H16" s="23">
        <f>IF(C16="","",IF(D16&lt;=0,"Budget absent",IF(F16&lt;0,"Budget dépassé",IF(G16&gt;='Paramètres'!$B$6,"Seuil atteint",""))))</f>
        <v/>
      </c>
    </row>
    <row r="17">
      <c r="A17" s="13" t="n"/>
      <c r="B17" s="13" t="n"/>
      <c r="C17" s="26">
        <f>IF(OR(A17="",B17=""),"",A17&amp;"|"&amp;B17)</f>
        <v/>
      </c>
      <c r="D17" s="35" t="n"/>
      <c r="E17" s="29">
        <f>IF(C17="","",SUMIFS('Dépenses'!$J$2:$J$201,'Dépenses'!$F$2:$F$201,A17,'Dépenses'!$G$2:$G$201,B17,'Dépenses'!$N$2:$N$201,"Saisie")+SUMIFS('Dépenses'!$J$2:$J$201,'Dépenses'!$F$2:$F$201,A17,'Dépenses'!$G$2:$G$201,B17,'Dépenses'!$N$2:$N$201,"Contrôlée"))</f>
        <v/>
      </c>
      <c r="F17" s="29">
        <f>IF(D17="","",D17-E17)</f>
        <v/>
      </c>
      <c r="G17" s="27">
        <f>IF(D17="","",IFERROR(E17/D17,0))</f>
        <v/>
      </c>
      <c r="H17" s="23">
        <f>IF(C17="","",IF(D17&lt;=0,"Budget absent",IF(F17&lt;0,"Budget dépassé",IF(G17&gt;='Paramètres'!$B$6,"Seuil atteint",""))))</f>
        <v/>
      </c>
    </row>
    <row r="18">
      <c r="A18" s="13" t="n"/>
      <c r="B18" s="13" t="n"/>
      <c r="C18" s="26">
        <f>IF(OR(A18="",B18=""),"",A18&amp;"|"&amp;B18)</f>
        <v/>
      </c>
      <c r="D18" s="35" t="n"/>
      <c r="E18" s="29">
        <f>IF(C18="","",SUMIFS('Dépenses'!$J$2:$J$201,'Dépenses'!$F$2:$F$201,A18,'Dépenses'!$G$2:$G$201,B18,'Dépenses'!$N$2:$N$201,"Saisie")+SUMIFS('Dépenses'!$J$2:$J$201,'Dépenses'!$F$2:$F$201,A18,'Dépenses'!$G$2:$G$201,B18,'Dépenses'!$N$2:$N$201,"Contrôlée"))</f>
        <v/>
      </c>
      <c r="F18" s="29">
        <f>IF(D18="","",D18-E18)</f>
        <v/>
      </c>
      <c r="G18" s="27">
        <f>IF(D18="","",IFERROR(E18/D18,0))</f>
        <v/>
      </c>
      <c r="H18" s="23">
        <f>IF(C18="","",IF(D18&lt;=0,"Budget absent",IF(F18&lt;0,"Budget dépassé",IF(G18&gt;='Paramètres'!$B$6,"Seuil atteint",""))))</f>
        <v/>
      </c>
    </row>
    <row r="19">
      <c r="A19" s="13" t="n"/>
      <c r="B19" s="13" t="n"/>
      <c r="C19" s="26">
        <f>IF(OR(A19="",B19=""),"",A19&amp;"|"&amp;B19)</f>
        <v/>
      </c>
      <c r="D19" s="35" t="n"/>
      <c r="E19" s="29">
        <f>IF(C19="","",SUMIFS('Dépenses'!$J$2:$J$201,'Dépenses'!$F$2:$F$201,A19,'Dépenses'!$G$2:$G$201,B19,'Dépenses'!$N$2:$N$201,"Saisie")+SUMIFS('Dépenses'!$J$2:$J$201,'Dépenses'!$F$2:$F$201,A19,'Dépenses'!$G$2:$G$201,B19,'Dépenses'!$N$2:$N$201,"Contrôlée"))</f>
        <v/>
      </c>
      <c r="F19" s="29">
        <f>IF(D19="","",D19-E19)</f>
        <v/>
      </c>
      <c r="G19" s="27">
        <f>IF(D19="","",IFERROR(E19/D19,0))</f>
        <v/>
      </c>
      <c r="H19" s="23">
        <f>IF(C19="","",IF(D19&lt;=0,"Budget absent",IF(F19&lt;0,"Budget dépassé",IF(G19&gt;='Paramètres'!$B$6,"Seuil atteint",""))))</f>
        <v/>
      </c>
    </row>
    <row r="20">
      <c r="A20" s="13" t="n"/>
      <c r="B20" s="13" t="n"/>
      <c r="C20" s="26">
        <f>IF(OR(A20="",B20=""),"",A20&amp;"|"&amp;B20)</f>
        <v/>
      </c>
      <c r="D20" s="35" t="n"/>
      <c r="E20" s="29">
        <f>IF(C20="","",SUMIFS('Dépenses'!$J$2:$J$201,'Dépenses'!$F$2:$F$201,A20,'Dépenses'!$G$2:$G$201,B20,'Dépenses'!$N$2:$N$201,"Saisie")+SUMIFS('Dépenses'!$J$2:$J$201,'Dépenses'!$F$2:$F$201,A20,'Dépenses'!$G$2:$G$201,B20,'Dépenses'!$N$2:$N$201,"Contrôlée"))</f>
        <v/>
      </c>
      <c r="F20" s="29">
        <f>IF(D20="","",D20-E20)</f>
        <v/>
      </c>
      <c r="G20" s="27">
        <f>IF(D20="","",IFERROR(E20/D20,0))</f>
        <v/>
      </c>
      <c r="H20" s="23">
        <f>IF(C20="","",IF(D20&lt;=0,"Budget absent",IF(F20&lt;0,"Budget dépassé",IF(G20&gt;='Paramètres'!$B$6,"Seuil atteint",""))))</f>
        <v/>
      </c>
    </row>
    <row r="21">
      <c r="A21" s="13" t="n"/>
      <c r="B21" s="13" t="n"/>
      <c r="C21" s="26">
        <f>IF(OR(A21="",B21=""),"",A21&amp;"|"&amp;B21)</f>
        <v/>
      </c>
      <c r="D21" s="35" t="n"/>
      <c r="E21" s="29">
        <f>IF(C21="","",SUMIFS('Dépenses'!$J$2:$J$201,'Dépenses'!$F$2:$F$201,A21,'Dépenses'!$G$2:$G$201,B21,'Dépenses'!$N$2:$N$201,"Saisie")+SUMIFS('Dépenses'!$J$2:$J$201,'Dépenses'!$F$2:$F$201,A21,'Dépenses'!$G$2:$G$201,B21,'Dépenses'!$N$2:$N$201,"Contrôlée"))</f>
        <v/>
      </c>
      <c r="F21" s="29">
        <f>IF(D21="","",D21-E21)</f>
        <v/>
      </c>
      <c r="G21" s="27">
        <f>IF(D21="","",IFERROR(E21/D21,0))</f>
        <v/>
      </c>
      <c r="H21" s="23">
        <f>IF(C21="","",IF(D21&lt;=0,"Budget absent",IF(F21&lt;0,"Budget dépassé",IF(G21&gt;='Paramètres'!$B$6,"Seuil atteint",""))))</f>
        <v/>
      </c>
    </row>
    <row r="22">
      <c r="A22" s="13" t="n"/>
      <c r="B22" s="13" t="n"/>
      <c r="C22" s="26">
        <f>IF(OR(A22="",B22=""),"",A22&amp;"|"&amp;B22)</f>
        <v/>
      </c>
      <c r="D22" s="35" t="n"/>
      <c r="E22" s="29">
        <f>IF(C22="","",SUMIFS('Dépenses'!$J$2:$J$201,'Dépenses'!$F$2:$F$201,A22,'Dépenses'!$G$2:$G$201,B22,'Dépenses'!$N$2:$N$201,"Saisie")+SUMIFS('Dépenses'!$J$2:$J$201,'Dépenses'!$F$2:$F$201,A22,'Dépenses'!$G$2:$G$201,B22,'Dépenses'!$N$2:$N$201,"Contrôlée"))</f>
        <v/>
      </c>
      <c r="F22" s="29">
        <f>IF(D22="","",D22-E22)</f>
        <v/>
      </c>
      <c r="G22" s="27">
        <f>IF(D22="","",IFERROR(E22/D22,0))</f>
        <v/>
      </c>
      <c r="H22" s="23">
        <f>IF(C22="","",IF(D22&lt;=0,"Budget absent",IF(F22&lt;0,"Budget dépassé",IF(G22&gt;='Paramètres'!$B$6,"Seuil atteint",""))))</f>
        <v/>
      </c>
    </row>
    <row r="23">
      <c r="A23" s="13" t="n"/>
      <c r="B23" s="13" t="n"/>
      <c r="C23" s="26">
        <f>IF(OR(A23="",B23=""),"",A23&amp;"|"&amp;B23)</f>
        <v/>
      </c>
      <c r="D23" s="35" t="n"/>
      <c r="E23" s="29">
        <f>IF(C23="","",SUMIFS('Dépenses'!$J$2:$J$201,'Dépenses'!$F$2:$F$201,A23,'Dépenses'!$G$2:$G$201,B23,'Dépenses'!$N$2:$N$201,"Saisie")+SUMIFS('Dépenses'!$J$2:$J$201,'Dépenses'!$F$2:$F$201,A23,'Dépenses'!$G$2:$G$201,B23,'Dépenses'!$N$2:$N$201,"Contrôlée"))</f>
        <v/>
      </c>
      <c r="F23" s="29">
        <f>IF(D23="","",D23-E23)</f>
        <v/>
      </c>
      <c r="G23" s="27">
        <f>IF(D23="","",IFERROR(E23/D23,0))</f>
        <v/>
      </c>
      <c r="H23" s="23">
        <f>IF(C23="","",IF(D23&lt;=0,"Budget absent",IF(F23&lt;0,"Budget dépassé",IF(G23&gt;='Paramètres'!$B$6,"Seuil atteint",""))))</f>
        <v/>
      </c>
    </row>
    <row r="24">
      <c r="A24" s="13" t="n"/>
      <c r="B24" s="13" t="n"/>
      <c r="C24" s="26">
        <f>IF(OR(A24="",B24=""),"",A24&amp;"|"&amp;B24)</f>
        <v/>
      </c>
      <c r="D24" s="35" t="n"/>
      <c r="E24" s="29">
        <f>IF(C24="","",SUMIFS('Dépenses'!$J$2:$J$201,'Dépenses'!$F$2:$F$201,A24,'Dépenses'!$G$2:$G$201,B24,'Dépenses'!$N$2:$N$201,"Saisie")+SUMIFS('Dépenses'!$J$2:$J$201,'Dépenses'!$F$2:$F$201,A24,'Dépenses'!$G$2:$G$201,B24,'Dépenses'!$N$2:$N$201,"Contrôlée"))</f>
        <v/>
      </c>
      <c r="F24" s="29">
        <f>IF(D24="","",D24-E24)</f>
        <v/>
      </c>
      <c r="G24" s="27">
        <f>IF(D24="","",IFERROR(E24/D24,0))</f>
        <v/>
      </c>
      <c r="H24" s="23">
        <f>IF(C24="","",IF(D24&lt;=0,"Budget absent",IF(F24&lt;0,"Budget dépassé",IF(G24&gt;='Paramètres'!$B$6,"Seuil atteint",""))))</f>
        <v/>
      </c>
    </row>
    <row r="25">
      <c r="A25" s="13" t="n"/>
      <c r="B25" s="13" t="n"/>
      <c r="C25" s="26">
        <f>IF(OR(A25="",B25=""),"",A25&amp;"|"&amp;B25)</f>
        <v/>
      </c>
      <c r="D25" s="35" t="n"/>
      <c r="E25" s="29">
        <f>IF(C25="","",SUMIFS('Dépenses'!$J$2:$J$201,'Dépenses'!$F$2:$F$201,A25,'Dépenses'!$G$2:$G$201,B25,'Dépenses'!$N$2:$N$201,"Saisie")+SUMIFS('Dépenses'!$J$2:$J$201,'Dépenses'!$F$2:$F$201,A25,'Dépenses'!$G$2:$G$201,B25,'Dépenses'!$N$2:$N$201,"Contrôlée"))</f>
        <v/>
      </c>
      <c r="F25" s="29">
        <f>IF(D25="","",D25-E25)</f>
        <v/>
      </c>
      <c r="G25" s="27">
        <f>IF(D25="","",IFERROR(E25/D25,0))</f>
        <v/>
      </c>
      <c r="H25" s="23">
        <f>IF(C25="","",IF(D25&lt;=0,"Budget absent",IF(F25&lt;0,"Budget dépassé",IF(G25&gt;='Paramètres'!$B$6,"Seuil atteint",""))))</f>
        <v/>
      </c>
    </row>
    <row r="26">
      <c r="A26" s="13" t="n"/>
      <c r="B26" s="13" t="n"/>
      <c r="C26" s="26">
        <f>IF(OR(A26="",B26=""),"",A26&amp;"|"&amp;B26)</f>
        <v/>
      </c>
      <c r="D26" s="35" t="n"/>
      <c r="E26" s="29">
        <f>IF(C26="","",SUMIFS('Dépenses'!$J$2:$J$201,'Dépenses'!$F$2:$F$201,A26,'Dépenses'!$G$2:$G$201,B26,'Dépenses'!$N$2:$N$201,"Saisie")+SUMIFS('Dépenses'!$J$2:$J$201,'Dépenses'!$F$2:$F$201,A26,'Dépenses'!$G$2:$G$201,B26,'Dépenses'!$N$2:$N$201,"Contrôlée"))</f>
        <v/>
      </c>
      <c r="F26" s="29">
        <f>IF(D26="","",D26-E26)</f>
        <v/>
      </c>
      <c r="G26" s="27">
        <f>IF(D26="","",IFERROR(E26/D26,0))</f>
        <v/>
      </c>
      <c r="H26" s="23">
        <f>IF(C26="","",IF(D26&lt;=0,"Budget absent",IF(F26&lt;0,"Budget dépassé",IF(G26&gt;='Paramètres'!$B$6,"Seuil atteint",""))))</f>
        <v/>
      </c>
    </row>
    <row r="27">
      <c r="A27" s="13" t="n"/>
      <c r="B27" s="13" t="n"/>
      <c r="C27" s="26">
        <f>IF(OR(A27="",B27=""),"",A27&amp;"|"&amp;B27)</f>
        <v/>
      </c>
      <c r="D27" s="35" t="n"/>
      <c r="E27" s="29">
        <f>IF(C27="","",SUMIFS('Dépenses'!$J$2:$J$201,'Dépenses'!$F$2:$F$201,A27,'Dépenses'!$G$2:$G$201,B27,'Dépenses'!$N$2:$N$201,"Saisie")+SUMIFS('Dépenses'!$J$2:$J$201,'Dépenses'!$F$2:$F$201,A27,'Dépenses'!$G$2:$G$201,B27,'Dépenses'!$N$2:$N$201,"Contrôlée"))</f>
        <v/>
      </c>
      <c r="F27" s="29">
        <f>IF(D27="","",D27-E27)</f>
        <v/>
      </c>
      <c r="G27" s="27">
        <f>IF(D27="","",IFERROR(E27/D27,0))</f>
        <v/>
      </c>
      <c r="H27" s="23">
        <f>IF(C27="","",IF(D27&lt;=0,"Budget absent",IF(F27&lt;0,"Budget dépassé",IF(G27&gt;='Paramètres'!$B$6,"Seuil atteint",""))))</f>
        <v/>
      </c>
    </row>
    <row r="28">
      <c r="A28" s="13" t="n"/>
      <c r="B28" s="13" t="n"/>
      <c r="C28" s="26">
        <f>IF(OR(A28="",B28=""),"",A28&amp;"|"&amp;B28)</f>
        <v/>
      </c>
      <c r="D28" s="35" t="n"/>
      <c r="E28" s="29">
        <f>IF(C28="","",SUMIFS('Dépenses'!$J$2:$J$201,'Dépenses'!$F$2:$F$201,A28,'Dépenses'!$G$2:$G$201,B28,'Dépenses'!$N$2:$N$201,"Saisie")+SUMIFS('Dépenses'!$J$2:$J$201,'Dépenses'!$F$2:$F$201,A28,'Dépenses'!$G$2:$G$201,B28,'Dépenses'!$N$2:$N$201,"Contrôlée"))</f>
        <v/>
      </c>
      <c r="F28" s="29">
        <f>IF(D28="","",D28-E28)</f>
        <v/>
      </c>
      <c r="G28" s="27">
        <f>IF(D28="","",IFERROR(E28/D28,0))</f>
        <v/>
      </c>
      <c r="H28" s="23">
        <f>IF(C28="","",IF(D28&lt;=0,"Budget absent",IF(F28&lt;0,"Budget dépassé",IF(G28&gt;='Paramètres'!$B$6,"Seuil atteint",""))))</f>
        <v/>
      </c>
    </row>
    <row r="29">
      <c r="A29" s="13" t="n"/>
      <c r="B29" s="13" t="n"/>
      <c r="C29" s="26">
        <f>IF(OR(A29="",B29=""),"",A29&amp;"|"&amp;B29)</f>
        <v/>
      </c>
      <c r="D29" s="35" t="n"/>
      <c r="E29" s="29">
        <f>IF(C29="","",SUMIFS('Dépenses'!$J$2:$J$201,'Dépenses'!$F$2:$F$201,A29,'Dépenses'!$G$2:$G$201,B29,'Dépenses'!$N$2:$N$201,"Saisie")+SUMIFS('Dépenses'!$J$2:$J$201,'Dépenses'!$F$2:$F$201,A29,'Dépenses'!$G$2:$G$201,B29,'Dépenses'!$N$2:$N$201,"Contrôlée"))</f>
        <v/>
      </c>
      <c r="F29" s="29">
        <f>IF(D29="","",D29-E29)</f>
        <v/>
      </c>
      <c r="G29" s="27">
        <f>IF(D29="","",IFERROR(E29/D29,0))</f>
        <v/>
      </c>
      <c r="H29" s="23">
        <f>IF(C29="","",IF(D29&lt;=0,"Budget absent",IF(F29&lt;0,"Budget dépassé",IF(G29&gt;='Paramètres'!$B$6,"Seuil atteint",""))))</f>
        <v/>
      </c>
    </row>
    <row r="30">
      <c r="A30" s="13" t="n"/>
      <c r="B30" s="13" t="n"/>
      <c r="C30" s="26">
        <f>IF(OR(A30="",B30=""),"",A30&amp;"|"&amp;B30)</f>
        <v/>
      </c>
      <c r="D30" s="35" t="n"/>
      <c r="E30" s="29">
        <f>IF(C30="","",SUMIFS('Dépenses'!$J$2:$J$201,'Dépenses'!$F$2:$F$201,A30,'Dépenses'!$G$2:$G$201,B30,'Dépenses'!$N$2:$N$201,"Saisie")+SUMIFS('Dépenses'!$J$2:$J$201,'Dépenses'!$F$2:$F$201,A30,'Dépenses'!$G$2:$G$201,B30,'Dépenses'!$N$2:$N$201,"Contrôlée"))</f>
        <v/>
      </c>
      <c r="F30" s="29">
        <f>IF(D30="","",D30-E30)</f>
        <v/>
      </c>
      <c r="G30" s="27">
        <f>IF(D30="","",IFERROR(E30/D30,0))</f>
        <v/>
      </c>
      <c r="H30" s="23">
        <f>IF(C30="","",IF(D30&lt;=0,"Budget absent",IF(F30&lt;0,"Budget dépassé",IF(G30&gt;='Paramètres'!$B$6,"Seuil atteint",""))))</f>
        <v/>
      </c>
    </row>
    <row r="31">
      <c r="A31" s="13" t="n"/>
      <c r="B31" s="13" t="n"/>
      <c r="C31" s="26">
        <f>IF(OR(A31="",B31=""),"",A31&amp;"|"&amp;B31)</f>
        <v/>
      </c>
      <c r="D31" s="35" t="n"/>
      <c r="E31" s="29">
        <f>IF(C31="","",SUMIFS('Dépenses'!$J$2:$J$201,'Dépenses'!$F$2:$F$201,A31,'Dépenses'!$G$2:$G$201,B31,'Dépenses'!$N$2:$N$201,"Saisie")+SUMIFS('Dépenses'!$J$2:$J$201,'Dépenses'!$F$2:$F$201,A31,'Dépenses'!$G$2:$G$201,B31,'Dépenses'!$N$2:$N$201,"Contrôlée"))</f>
        <v/>
      </c>
      <c r="F31" s="29">
        <f>IF(D31="","",D31-E31)</f>
        <v/>
      </c>
      <c r="G31" s="27">
        <f>IF(D31="","",IFERROR(E31/D31,0))</f>
        <v/>
      </c>
      <c r="H31" s="23">
        <f>IF(C31="","",IF(D31&lt;=0,"Budget absent",IF(F31&lt;0,"Budget dépassé",IF(G31&gt;='Paramètres'!$B$6,"Seuil atteint",""))))</f>
        <v/>
      </c>
    </row>
    <row r="32">
      <c r="A32" s="13" t="n"/>
      <c r="B32" s="13" t="n"/>
      <c r="C32" s="26">
        <f>IF(OR(A32="",B32=""),"",A32&amp;"|"&amp;B32)</f>
        <v/>
      </c>
      <c r="D32" s="35" t="n"/>
      <c r="E32" s="29">
        <f>IF(C32="","",SUMIFS('Dépenses'!$J$2:$J$201,'Dépenses'!$F$2:$F$201,A32,'Dépenses'!$G$2:$G$201,B32,'Dépenses'!$N$2:$N$201,"Saisie")+SUMIFS('Dépenses'!$J$2:$J$201,'Dépenses'!$F$2:$F$201,A32,'Dépenses'!$G$2:$G$201,B32,'Dépenses'!$N$2:$N$201,"Contrôlée"))</f>
        <v/>
      </c>
      <c r="F32" s="29">
        <f>IF(D32="","",D32-E32)</f>
        <v/>
      </c>
      <c r="G32" s="27">
        <f>IF(D32="","",IFERROR(E32/D32,0))</f>
        <v/>
      </c>
      <c r="H32" s="23">
        <f>IF(C32="","",IF(D32&lt;=0,"Budget absent",IF(F32&lt;0,"Budget dépassé",IF(G32&gt;='Paramètres'!$B$6,"Seuil atteint",""))))</f>
        <v/>
      </c>
    </row>
    <row r="33">
      <c r="A33" s="13" t="n"/>
      <c r="B33" s="13" t="n"/>
      <c r="C33" s="26">
        <f>IF(OR(A33="",B33=""),"",A33&amp;"|"&amp;B33)</f>
        <v/>
      </c>
      <c r="D33" s="35" t="n"/>
      <c r="E33" s="29">
        <f>IF(C33="","",SUMIFS('Dépenses'!$J$2:$J$201,'Dépenses'!$F$2:$F$201,A33,'Dépenses'!$G$2:$G$201,B33,'Dépenses'!$N$2:$N$201,"Saisie")+SUMIFS('Dépenses'!$J$2:$J$201,'Dépenses'!$F$2:$F$201,A33,'Dépenses'!$G$2:$G$201,B33,'Dépenses'!$N$2:$N$201,"Contrôlée"))</f>
        <v/>
      </c>
      <c r="F33" s="29">
        <f>IF(D33="","",D33-E33)</f>
        <v/>
      </c>
      <c r="G33" s="27">
        <f>IF(D33="","",IFERROR(E33/D33,0))</f>
        <v/>
      </c>
      <c r="H33" s="23">
        <f>IF(C33="","",IF(D33&lt;=0,"Budget absent",IF(F33&lt;0,"Budget dépassé",IF(G33&gt;='Paramètres'!$B$6,"Seuil atteint",""))))</f>
        <v/>
      </c>
    </row>
    <row r="34">
      <c r="A34" s="13" t="n"/>
      <c r="B34" s="13" t="n"/>
      <c r="C34" s="26">
        <f>IF(OR(A34="",B34=""),"",A34&amp;"|"&amp;B34)</f>
        <v/>
      </c>
      <c r="D34" s="35" t="n"/>
      <c r="E34" s="29">
        <f>IF(C34="","",SUMIFS('Dépenses'!$J$2:$J$201,'Dépenses'!$F$2:$F$201,A34,'Dépenses'!$G$2:$G$201,B34,'Dépenses'!$N$2:$N$201,"Saisie")+SUMIFS('Dépenses'!$J$2:$J$201,'Dépenses'!$F$2:$F$201,A34,'Dépenses'!$G$2:$G$201,B34,'Dépenses'!$N$2:$N$201,"Contrôlée"))</f>
        <v/>
      </c>
      <c r="F34" s="29">
        <f>IF(D34="","",D34-E34)</f>
        <v/>
      </c>
      <c r="G34" s="27">
        <f>IF(D34="","",IFERROR(E34/D34,0))</f>
        <v/>
      </c>
      <c r="H34" s="23">
        <f>IF(C34="","",IF(D34&lt;=0,"Budget absent",IF(F34&lt;0,"Budget dépassé",IF(G34&gt;='Paramètres'!$B$6,"Seuil atteint",""))))</f>
        <v/>
      </c>
    </row>
    <row r="35">
      <c r="A35" s="13" t="n"/>
      <c r="B35" s="13" t="n"/>
      <c r="C35" s="26">
        <f>IF(OR(A35="",B35=""),"",A35&amp;"|"&amp;B35)</f>
        <v/>
      </c>
      <c r="D35" s="35" t="n"/>
      <c r="E35" s="29">
        <f>IF(C35="","",SUMIFS('Dépenses'!$J$2:$J$201,'Dépenses'!$F$2:$F$201,A35,'Dépenses'!$G$2:$G$201,B35,'Dépenses'!$N$2:$N$201,"Saisie")+SUMIFS('Dépenses'!$J$2:$J$201,'Dépenses'!$F$2:$F$201,A35,'Dépenses'!$G$2:$G$201,B35,'Dépenses'!$N$2:$N$201,"Contrôlée"))</f>
        <v/>
      </c>
      <c r="F35" s="29">
        <f>IF(D35="","",D35-E35)</f>
        <v/>
      </c>
      <c r="G35" s="27">
        <f>IF(D35="","",IFERROR(E35/D35,0))</f>
        <v/>
      </c>
      <c r="H35" s="23">
        <f>IF(C35="","",IF(D35&lt;=0,"Budget absent",IF(F35&lt;0,"Budget dépassé",IF(G35&gt;='Paramètres'!$B$6,"Seuil atteint",""))))</f>
        <v/>
      </c>
    </row>
    <row r="36">
      <c r="A36" s="13" t="n"/>
      <c r="B36" s="13" t="n"/>
      <c r="C36" s="26">
        <f>IF(OR(A36="",B36=""),"",A36&amp;"|"&amp;B36)</f>
        <v/>
      </c>
      <c r="D36" s="35" t="n"/>
      <c r="E36" s="29">
        <f>IF(C36="","",SUMIFS('Dépenses'!$J$2:$J$201,'Dépenses'!$F$2:$F$201,A36,'Dépenses'!$G$2:$G$201,B36,'Dépenses'!$N$2:$N$201,"Saisie")+SUMIFS('Dépenses'!$J$2:$J$201,'Dépenses'!$F$2:$F$201,A36,'Dépenses'!$G$2:$G$201,B36,'Dépenses'!$N$2:$N$201,"Contrôlée"))</f>
        <v/>
      </c>
      <c r="F36" s="29">
        <f>IF(D36="","",D36-E36)</f>
        <v/>
      </c>
      <c r="G36" s="27">
        <f>IF(D36="","",IFERROR(E36/D36,0))</f>
        <v/>
      </c>
      <c r="H36" s="23">
        <f>IF(C36="","",IF(D36&lt;=0,"Budget absent",IF(F36&lt;0,"Budget dépassé",IF(G36&gt;='Paramètres'!$B$6,"Seuil atteint",""))))</f>
        <v/>
      </c>
    </row>
    <row r="37">
      <c r="A37" s="13" t="n"/>
      <c r="B37" s="13" t="n"/>
      <c r="C37" s="26">
        <f>IF(OR(A37="",B37=""),"",A37&amp;"|"&amp;B37)</f>
        <v/>
      </c>
      <c r="D37" s="35" t="n"/>
      <c r="E37" s="29">
        <f>IF(C37="","",SUMIFS('Dépenses'!$J$2:$J$201,'Dépenses'!$F$2:$F$201,A37,'Dépenses'!$G$2:$G$201,B37,'Dépenses'!$N$2:$N$201,"Saisie")+SUMIFS('Dépenses'!$J$2:$J$201,'Dépenses'!$F$2:$F$201,A37,'Dépenses'!$G$2:$G$201,B37,'Dépenses'!$N$2:$N$201,"Contrôlée"))</f>
        <v/>
      </c>
      <c r="F37" s="29">
        <f>IF(D37="","",D37-E37)</f>
        <v/>
      </c>
      <c r="G37" s="27">
        <f>IF(D37="","",IFERROR(E37/D37,0))</f>
        <v/>
      </c>
      <c r="H37" s="23">
        <f>IF(C37="","",IF(D37&lt;=0,"Budget absent",IF(F37&lt;0,"Budget dépassé",IF(G37&gt;='Paramètres'!$B$6,"Seuil atteint",""))))</f>
        <v/>
      </c>
    </row>
    <row r="38">
      <c r="A38" s="13" t="n"/>
      <c r="B38" s="13" t="n"/>
      <c r="C38" s="26">
        <f>IF(OR(A38="",B38=""),"",A38&amp;"|"&amp;B38)</f>
        <v/>
      </c>
      <c r="D38" s="35" t="n"/>
      <c r="E38" s="29">
        <f>IF(C38="","",SUMIFS('Dépenses'!$J$2:$J$201,'Dépenses'!$F$2:$F$201,A38,'Dépenses'!$G$2:$G$201,B38,'Dépenses'!$N$2:$N$201,"Saisie")+SUMIFS('Dépenses'!$J$2:$J$201,'Dépenses'!$F$2:$F$201,A38,'Dépenses'!$G$2:$G$201,B38,'Dépenses'!$N$2:$N$201,"Contrôlée"))</f>
        <v/>
      </c>
      <c r="F38" s="29">
        <f>IF(D38="","",D38-E38)</f>
        <v/>
      </c>
      <c r="G38" s="27">
        <f>IF(D38="","",IFERROR(E38/D38,0))</f>
        <v/>
      </c>
      <c r="H38" s="23">
        <f>IF(C38="","",IF(D38&lt;=0,"Budget absent",IF(F38&lt;0,"Budget dépassé",IF(G38&gt;='Paramètres'!$B$6,"Seuil atteint",""))))</f>
        <v/>
      </c>
    </row>
    <row r="39">
      <c r="A39" s="13" t="n"/>
      <c r="B39" s="13" t="n"/>
      <c r="C39" s="26">
        <f>IF(OR(A39="",B39=""),"",A39&amp;"|"&amp;B39)</f>
        <v/>
      </c>
      <c r="D39" s="35" t="n"/>
      <c r="E39" s="29">
        <f>IF(C39="","",SUMIFS('Dépenses'!$J$2:$J$201,'Dépenses'!$F$2:$F$201,A39,'Dépenses'!$G$2:$G$201,B39,'Dépenses'!$N$2:$N$201,"Saisie")+SUMIFS('Dépenses'!$J$2:$J$201,'Dépenses'!$F$2:$F$201,A39,'Dépenses'!$G$2:$G$201,B39,'Dépenses'!$N$2:$N$201,"Contrôlée"))</f>
        <v/>
      </c>
      <c r="F39" s="29">
        <f>IF(D39="","",D39-E39)</f>
        <v/>
      </c>
      <c r="G39" s="27">
        <f>IF(D39="","",IFERROR(E39/D39,0))</f>
        <v/>
      </c>
      <c r="H39" s="23">
        <f>IF(C39="","",IF(D39&lt;=0,"Budget absent",IF(F39&lt;0,"Budget dépassé",IF(G39&gt;='Paramètres'!$B$6,"Seuil atteint",""))))</f>
        <v/>
      </c>
    </row>
    <row r="40">
      <c r="A40" s="13" t="n"/>
      <c r="B40" s="13" t="n"/>
      <c r="C40" s="26">
        <f>IF(OR(A40="",B40=""),"",A40&amp;"|"&amp;B40)</f>
        <v/>
      </c>
      <c r="D40" s="35" t="n"/>
      <c r="E40" s="29">
        <f>IF(C40="","",SUMIFS('Dépenses'!$J$2:$J$201,'Dépenses'!$F$2:$F$201,A40,'Dépenses'!$G$2:$G$201,B40,'Dépenses'!$N$2:$N$201,"Saisie")+SUMIFS('Dépenses'!$J$2:$J$201,'Dépenses'!$F$2:$F$201,A40,'Dépenses'!$G$2:$G$201,B40,'Dépenses'!$N$2:$N$201,"Contrôlée"))</f>
        <v/>
      </c>
      <c r="F40" s="29">
        <f>IF(D40="","",D40-E40)</f>
        <v/>
      </c>
      <c r="G40" s="27">
        <f>IF(D40="","",IFERROR(E40/D40,0))</f>
        <v/>
      </c>
      <c r="H40" s="23">
        <f>IF(C40="","",IF(D40&lt;=0,"Budget absent",IF(F40&lt;0,"Budget dépassé",IF(G40&gt;='Paramètres'!$B$6,"Seuil atteint",""))))</f>
        <v/>
      </c>
    </row>
    <row r="41">
      <c r="A41" s="13" t="n"/>
      <c r="B41" s="13" t="n"/>
      <c r="C41" s="26">
        <f>IF(OR(A41="",B41=""),"",A41&amp;"|"&amp;B41)</f>
        <v/>
      </c>
      <c r="D41" s="35" t="n"/>
      <c r="E41" s="29">
        <f>IF(C41="","",SUMIFS('Dépenses'!$J$2:$J$201,'Dépenses'!$F$2:$F$201,A41,'Dépenses'!$G$2:$G$201,B41,'Dépenses'!$N$2:$N$201,"Saisie")+SUMIFS('Dépenses'!$J$2:$J$201,'Dépenses'!$F$2:$F$201,A41,'Dépenses'!$G$2:$G$201,B41,'Dépenses'!$N$2:$N$201,"Contrôlée"))</f>
        <v/>
      </c>
      <c r="F41" s="29">
        <f>IF(D41="","",D41-E41)</f>
        <v/>
      </c>
      <c r="G41" s="27">
        <f>IF(D41="","",IFERROR(E41/D41,0))</f>
        <v/>
      </c>
      <c r="H41" s="23">
        <f>IF(C41="","",IF(D41&lt;=0,"Budget absent",IF(F41&lt;0,"Budget dépassé",IF(G41&gt;='Paramètres'!$B$6,"Seuil atteint",""))))</f>
        <v/>
      </c>
    </row>
    <row r="42">
      <c r="A42" s="13" t="n"/>
      <c r="B42" s="13" t="n"/>
      <c r="C42" s="26">
        <f>IF(OR(A42="",B42=""),"",A42&amp;"|"&amp;B42)</f>
        <v/>
      </c>
      <c r="D42" s="35" t="n"/>
      <c r="E42" s="29">
        <f>IF(C42="","",SUMIFS('Dépenses'!$J$2:$J$201,'Dépenses'!$F$2:$F$201,A42,'Dépenses'!$G$2:$G$201,B42,'Dépenses'!$N$2:$N$201,"Saisie")+SUMIFS('Dépenses'!$J$2:$J$201,'Dépenses'!$F$2:$F$201,A42,'Dépenses'!$G$2:$G$201,B42,'Dépenses'!$N$2:$N$201,"Contrôlée"))</f>
        <v/>
      </c>
      <c r="F42" s="29">
        <f>IF(D42="","",D42-E42)</f>
        <v/>
      </c>
      <c r="G42" s="27">
        <f>IF(D42="","",IFERROR(E42/D42,0))</f>
        <v/>
      </c>
      <c r="H42" s="23">
        <f>IF(C42="","",IF(D42&lt;=0,"Budget absent",IF(F42&lt;0,"Budget dépassé",IF(G42&gt;='Paramètres'!$B$6,"Seuil atteint",""))))</f>
        <v/>
      </c>
    </row>
    <row r="43">
      <c r="A43" s="13" t="n"/>
      <c r="B43" s="13" t="n"/>
      <c r="C43" s="26">
        <f>IF(OR(A43="",B43=""),"",A43&amp;"|"&amp;B43)</f>
        <v/>
      </c>
      <c r="D43" s="35" t="n"/>
      <c r="E43" s="29">
        <f>IF(C43="","",SUMIFS('Dépenses'!$J$2:$J$201,'Dépenses'!$F$2:$F$201,A43,'Dépenses'!$G$2:$G$201,B43,'Dépenses'!$N$2:$N$201,"Saisie")+SUMIFS('Dépenses'!$J$2:$J$201,'Dépenses'!$F$2:$F$201,A43,'Dépenses'!$G$2:$G$201,B43,'Dépenses'!$N$2:$N$201,"Contrôlée"))</f>
        <v/>
      </c>
      <c r="F43" s="29">
        <f>IF(D43="","",D43-E43)</f>
        <v/>
      </c>
      <c r="G43" s="27">
        <f>IF(D43="","",IFERROR(E43/D43,0))</f>
        <v/>
      </c>
      <c r="H43" s="23">
        <f>IF(C43="","",IF(D43&lt;=0,"Budget absent",IF(F43&lt;0,"Budget dépassé",IF(G43&gt;='Paramètres'!$B$6,"Seuil atteint",""))))</f>
        <v/>
      </c>
    </row>
    <row r="44">
      <c r="A44" s="13" t="n"/>
      <c r="B44" s="13" t="n"/>
      <c r="C44" s="26">
        <f>IF(OR(A44="",B44=""),"",A44&amp;"|"&amp;B44)</f>
        <v/>
      </c>
      <c r="D44" s="35" t="n"/>
      <c r="E44" s="29">
        <f>IF(C44="","",SUMIFS('Dépenses'!$J$2:$J$201,'Dépenses'!$F$2:$F$201,A44,'Dépenses'!$G$2:$G$201,B44,'Dépenses'!$N$2:$N$201,"Saisie")+SUMIFS('Dépenses'!$J$2:$J$201,'Dépenses'!$F$2:$F$201,A44,'Dépenses'!$G$2:$G$201,B44,'Dépenses'!$N$2:$N$201,"Contrôlée"))</f>
        <v/>
      </c>
      <c r="F44" s="29">
        <f>IF(D44="","",D44-E44)</f>
        <v/>
      </c>
      <c r="G44" s="27">
        <f>IF(D44="","",IFERROR(E44/D44,0))</f>
        <v/>
      </c>
      <c r="H44" s="23">
        <f>IF(C44="","",IF(D44&lt;=0,"Budget absent",IF(F44&lt;0,"Budget dépassé",IF(G44&gt;='Paramètres'!$B$6,"Seuil atteint",""))))</f>
        <v/>
      </c>
    </row>
    <row r="45">
      <c r="A45" s="13" t="n"/>
      <c r="B45" s="13" t="n"/>
      <c r="C45" s="26">
        <f>IF(OR(A45="",B45=""),"",A45&amp;"|"&amp;B45)</f>
        <v/>
      </c>
      <c r="D45" s="35" t="n"/>
      <c r="E45" s="29">
        <f>IF(C45="","",SUMIFS('Dépenses'!$J$2:$J$201,'Dépenses'!$F$2:$F$201,A45,'Dépenses'!$G$2:$G$201,B45,'Dépenses'!$N$2:$N$201,"Saisie")+SUMIFS('Dépenses'!$J$2:$J$201,'Dépenses'!$F$2:$F$201,A45,'Dépenses'!$G$2:$G$201,B45,'Dépenses'!$N$2:$N$201,"Contrôlée"))</f>
        <v/>
      </c>
      <c r="F45" s="29">
        <f>IF(D45="","",D45-E45)</f>
        <v/>
      </c>
      <c r="G45" s="27">
        <f>IF(D45="","",IFERROR(E45/D45,0))</f>
        <v/>
      </c>
      <c r="H45" s="23">
        <f>IF(C45="","",IF(D45&lt;=0,"Budget absent",IF(F45&lt;0,"Budget dépassé",IF(G45&gt;='Paramètres'!$B$6,"Seuil atteint",""))))</f>
        <v/>
      </c>
    </row>
    <row r="46">
      <c r="A46" s="13" t="n"/>
      <c r="B46" s="13" t="n"/>
      <c r="C46" s="26">
        <f>IF(OR(A46="",B46=""),"",A46&amp;"|"&amp;B46)</f>
        <v/>
      </c>
      <c r="D46" s="35" t="n"/>
      <c r="E46" s="29">
        <f>IF(C46="","",SUMIFS('Dépenses'!$J$2:$J$201,'Dépenses'!$F$2:$F$201,A46,'Dépenses'!$G$2:$G$201,B46,'Dépenses'!$N$2:$N$201,"Saisie")+SUMIFS('Dépenses'!$J$2:$J$201,'Dépenses'!$F$2:$F$201,A46,'Dépenses'!$G$2:$G$201,B46,'Dépenses'!$N$2:$N$201,"Contrôlée"))</f>
        <v/>
      </c>
      <c r="F46" s="29">
        <f>IF(D46="","",D46-E46)</f>
        <v/>
      </c>
      <c r="G46" s="27">
        <f>IF(D46="","",IFERROR(E46/D46,0))</f>
        <v/>
      </c>
      <c r="H46" s="23">
        <f>IF(C46="","",IF(D46&lt;=0,"Budget absent",IF(F46&lt;0,"Budget dépassé",IF(G46&gt;='Paramètres'!$B$6,"Seuil atteint",""))))</f>
        <v/>
      </c>
    </row>
    <row r="47">
      <c r="A47" s="13" t="n"/>
      <c r="B47" s="13" t="n"/>
      <c r="C47" s="26">
        <f>IF(OR(A47="",B47=""),"",A47&amp;"|"&amp;B47)</f>
        <v/>
      </c>
      <c r="D47" s="35" t="n"/>
      <c r="E47" s="29">
        <f>IF(C47="","",SUMIFS('Dépenses'!$J$2:$J$201,'Dépenses'!$F$2:$F$201,A47,'Dépenses'!$G$2:$G$201,B47,'Dépenses'!$N$2:$N$201,"Saisie")+SUMIFS('Dépenses'!$J$2:$J$201,'Dépenses'!$F$2:$F$201,A47,'Dépenses'!$G$2:$G$201,B47,'Dépenses'!$N$2:$N$201,"Contrôlée"))</f>
        <v/>
      </c>
      <c r="F47" s="29">
        <f>IF(D47="","",D47-E47)</f>
        <v/>
      </c>
      <c r="G47" s="27">
        <f>IF(D47="","",IFERROR(E47/D47,0))</f>
        <v/>
      </c>
      <c r="H47" s="23">
        <f>IF(C47="","",IF(D47&lt;=0,"Budget absent",IF(F47&lt;0,"Budget dépassé",IF(G47&gt;='Paramètres'!$B$6,"Seuil atteint",""))))</f>
        <v/>
      </c>
    </row>
    <row r="48">
      <c r="A48" s="13" t="n"/>
      <c r="B48" s="13" t="n"/>
      <c r="C48" s="26">
        <f>IF(OR(A48="",B48=""),"",A48&amp;"|"&amp;B48)</f>
        <v/>
      </c>
      <c r="D48" s="35" t="n"/>
      <c r="E48" s="29">
        <f>IF(C48="","",SUMIFS('Dépenses'!$J$2:$J$201,'Dépenses'!$F$2:$F$201,A48,'Dépenses'!$G$2:$G$201,B48,'Dépenses'!$N$2:$N$201,"Saisie")+SUMIFS('Dépenses'!$J$2:$J$201,'Dépenses'!$F$2:$F$201,A48,'Dépenses'!$G$2:$G$201,B48,'Dépenses'!$N$2:$N$201,"Contrôlée"))</f>
        <v/>
      </c>
      <c r="F48" s="29">
        <f>IF(D48="","",D48-E48)</f>
        <v/>
      </c>
      <c r="G48" s="27">
        <f>IF(D48="","",IFERROR(E48/D48,0))</f>
        <v/>
      </c>
      <c r="H48" s="23">
        <f>IF(C48="","",IF(D48&lt;=0,"Budget absent",IF(F48&lt;0,"Budget dépassé",IF(G48&gt;='Paramètres'!$B$6,"Seuil atteint",""))))</f>
        <v/>
      </c>
    </row>
    <row r="49">
      <c r="A49" s="13" t="n"/>
      <c r="B49" s="13" t="n"/>
      <c r="C49" s="26">
        <f>IF(OR(A49="",B49=""),"",A49&amp;"|"&amp;B49)</f>
        <v/>
      </c>
      <c r="D49" s="35" t="n"/>
      <c r="E49" s="29">
        <f>IF(C49="","",SUMIFS('Dépenses'!$J$2:$J$201,'Dépenses'!$F$2:$F$201,A49,'Dépenses'!$G$2:$G$201,B49,'Dépenses'!$N$2:$N$201,"Saisie")+SUMIFS('Dépenses'!$J$2:$J$201,'Dépenses'!$F$2:$F$201,A49,'Dépenses'!$G$2:$G$201,B49,'Dépenses'!$N$2:$N$201,"Contrôlée"))</f>
        <v/>
      </c>
      <c r="F49" s="29">
        <f>IF(D49="","",D49-E49)</f>
        <v/>
      </c>
      <c r="G49" s="27">
        <f>IF(D49="","",IFERROR(E49/D49,0))</f>
        <v/>
      </c>
      <c r="H49" s="23">
        <f>IF(C49="","",IF(D49&lt;=0,"Budget absent",IF(F49&lt;0,"Budget dépassé",IF(G49&gt;='Paramètres'!$B$6,"Seuil atteint",""))))</f>
        <v/>
      </c>
    </row>
    <row r="50">
      <c r="A50" s="13" t="n"/>
      <c r="B50" s="13" t="n"/>
      <c r="C50" s="26">
        <f>IF(OR(A50="",B50=""),"",A50&amp;"|"&amp;B50)</f>
        <v/>
      </c>
      <c r="D50" s="35" t="n"/>
      <c r="E50" s="29">
        <f>IF(C50="","",SUMIFS('Dépenses'!$J$2:$J$201,'Dépenses'!$F$2:$F$201,A50,'Dépenses'!$G$2:$G$201,B50,'Dépenses'!$N$2:$N$201,"Saisie")+SUMIFS('Dépenses'!$J$2:$J$201,'Dépenses'!$F$2:$F$201,A50,'Dépenses'!$G$2:$G$201,B50,'Dépenses'!$N$2:$N$201,"Contrôlée"))</f>
        <v/>
      </c>
      <c r="F50" s="29">
        <f>IF(D50="","",D50-E50)</f>
        <v/>
      </c>
      <c r="G50" s="27">
        <f>IF(D50="","",IFERROR(E50/D50,0))</f>
        <v/>
      </c>
      <c r="H50" s="23">
        <f>IF(C50="","",IF(D50&lt;=0,"Budget absent",IF(F50&lt;0,"Budget dépassé",IF(G50&gt;='Paramètres'!$B$6,"Seuil atteint",""))))</f>
        <v/>
      </c>
    </row>
    <row r="51">
      <c r="A51" s="13" t="n"/>
      <c r="B51" s="13" t="n"/>
      <c r="C51" s="26">
        <f>IF(OR(A51="",B51=""),"",A51&amp;"|"&amp;B51)</f>
        <v/>
      </c>
      <c r="D51" s="35" t="n"/>
      <c r="E51" s="29">
        <f>IF(C51="","",SUMIFS('Dépenses'!$J$2:$J$201,'Dépenses'!$F$2:$F$201,A51,'Dépenses'!$G$2:$G$201,B51,'Dépenses'!$N$2:$N$201,"Saisie")+SUMIFS('Dépenses'!$J$2:$J$201,'Dépenses'!$F$2:$F$201,A51,'Dépenses'!$G$2:$G$201,B51,'Dépenses'!$N$2:$N$201,"Contrôlée"))</f>
        <v/>
      </c>
      <c r="F51" s="29">
        <f>IF(D51="","",D51-E51)</f>
        <v/>
      </c>
      <c r="G51" s="27">
        <f>IF(D51="","",IFERROR(E51/D51,0))</f>
        <v/>
      </c>
      <c r="H51" s="23">
        <f>IF(C51="","",IF(D51&lt;=0,"Budget absent",IF(F51&lt;0,"Budget dépassé",IF(G51&gt;='Paramètres'!$B$6,"Seuil atteint",""))))</f>
        <v/>
      </c>
    </row>
    <row r="52">
      <c r="A52" s="13" t="n"/>
      <c r="B52" s="13" t="n"/>
      <c r="C52" s="26">
        <f>IF(OR(A52="",B52=""),"",A52&amp;"|"&amp;B52)</f>
        <v/>
      </c>
      <c r="D52" s="35" t="n"/>
      <c r="E52" s="29">
        <f>IF(C52="","",SUMIFS('Dépenses'!$J$2:$J$201,'Dépenses'!$F$2:$F$201,A52,'Dépenses'!$G$2:$G$201,B52,'Dépenses'!$N$2:$N$201,"Saisie")+SUMIFS('Dépenses'!$J$2:$J$201,'Dépenses'!$F$2:$F$201,A52,'Dépenses'!$G$2:$G$201,B52,'Dépenses'!$N$2:$N$201,"Contrôlée"))</f>
        <v/>
      </c>
      <c r="F52" s="29">
        <f>IF(D52="","",D52-E52)</f>
        <v/>
      </c>
      <c r="G52" s="27">
        <f>IF(D52="","",IFERROR(E52/D52,0))</f>
        <v/>
      </c>
      <c r="H52" s="23">
        <f>IF(C52="","",IF(D52&lt;=0,"Budget absent",IF(F52&lt;0,"Budget dépassé",IF(G52&gt;='Paramètres'!$B$6,"Seuil atteint",""))))</f>
        <v/>
      </c>
    </row>
    <row r="53">
      <c r="A53" s="13" t="n"/>
      <c r="B53" s="13" t="n"/>
      <c r="C53" s="26">
        <f>IF(OR(A53="",B53=""),"",A53&amp;"|"&amp;B53)</f>
        <v/>
      </c>
      <c r="D53" s="35" t="n"/>
      <c r="E53" s="29">
        <f>IF(C53="","",SUMIFS('Dépenses'!$J$2:$J$201,'Dépenses'!$F$2:$F$201,A53,'Dépenses'!$G$2:$G$201,B53,'Dépenses'!$N$2:$N$201,"Saisie")+SUMIFS('Dépenses'!$J$2:$J$201,'Dépenses'!$F$2:$F$201,A53,'Dépenses'!$G$2:$G$201,B53,'Dépenses'!$N$2:$N$201,"Contrôlée"))</f>
        <v/>
      </c>
      <c r="F53" s="29">
        <f>IF(D53="","",D53-E53)</f>
        <v/>
      </c>
      <c r="G53" s="27">
        <f>IF(D53="","",IFERROR(E53/D53,0))</f>
        <v/>
      </c>
      <c r="H53" s="23">
        <f>IF(C53="","",IF(D53&lt;=0,"Budget absent",IF(F53&lt;0,"Budget dépassé",IF(G53&gt;='Paramètres'!$B$6,"Seuil atteint",""))))</f>
        <v/>
      </c>
    </row>
    <row r="54">
      <c r="A54" s="13" t="n"/>
      <c r="B54" s="13" t="n"/>
      <c r="C54" s="26">
        <f>IF(OR(A54="",B54=""),"",A54&amp;"|"&amp;B54)</f>
        <v/>
      </c>
      <c r="D54" s="35" t="n"/>
      <c r="E54" s="29">
        <f>IF(C54="","",SUMIFS('Dépenses'!$J$2:$J$201,'Dépenses'!$F$2:$F$201,A54,'Dépenses'!$G$2:$G$201,B54,'Dépenses'!$N$2:$N$201,"Saisie")+SUMIFS('Dépenses'!$J$2:$J$201,'Dépenses'!$F$2:$F$201,A54,'Dépenses'!$G$2:$G$201,B54,'Dépenses'!$N$2:$N$201,"Contrôlée"))</f>
        <v/>
      </c>
      <c r="F54" s="29">
        <f>IF(D54="","",D54-E54)</f>
        <v/>
      </c>
      <c r="G54" s="27">
        <f>IF(D54="","",IFERROR(E54/D54,0))</f>
        <v/>
      </c>
      <c r="H54" s="23">
        <f>IF(C54="","",IF(D54&lt;=0,"Budget absent",IF(F54&lt;0,"Budget dépassé",IF(G54&gt;='Paramètres'!$B$6,"Seuil atteint",""))))</f>
        <v/>
      </c>
    </row>
    <row r="55">
      <c r="A55" s="13" t="n"/>
      <c r="B55" s="13" t="n"/>
      <c r="C55" s="26">
        <f>IF(OR(A55="",B55=""),"",A55&amp;"|"&amp;B55)</f>
        <v/>
      </c>
      <c r="D55" s="35" t="n"/>
      <c r="E55" s="29">
        <f>IF(C55="","",SUMIFS('Dépenses'!$J$2:$J$201,'Dépenses'!$F$2:$F$201,A55,'Dépenses'!$G$2:$G$201,B55,'Dépenses'!$N$2:$N$201,"Saisie")+SUMIFS('Dépenses'!$J$2:$J$201,'Dépenses'!$F$2:$F$201,A55,'Dépenses'!$G$2:$G$201,B55,'Dépenses'!$N$2:$N$201,"Contrôlée"))</f>
        <v/>
      </c>
      <c r="F55" s="29">
        <f>IF(D55="","",D55-E55)</f>
        <v/>
      </c>
      <c r="G55" s="27">
        <f>IF(D55="","",IFERROR(E55/D55,0))</f>
        <v/>
      </c>
      <c r="H55" s="23">
        <f>IF(C55="","",IF(D55&lt;=0,"Budget absent",IF(F55&lt;0,"Budget dépassé",IF(G55&gt;='Paramètres'!$B$6,"Seuil atteint",""))))</f>
        <v/>
      </c>
    </row>
    <row r="56">
      <c r="A56" s="13" t="n"/>
      <c r="B56" s="13" t="n"/>
      <c r="C56" s="26">
        <f>IF(OR(A56="",B56=""),"",A56&amp;"|"&amp;B56)</f>
        <v/>
      </c>
      <c r="D56" s="35" t="n"/>
      <c r="E56" s="29">
        <f>IF(C56="","",SUMIFS('Dépenses'!$J$2:$J$201,'Dépenses'!$F$2:$F$201,A56,'Dépenses'!$G$2:$G$201,B56,'Dépenses'!$N$2:$N$201,"Saisie")+SUMIFS('Dépenses'!$J$2:$J$201,'Dépenses'!$F$2:$F$201,A56,'Dépenses'!$G$2:$G$201,B56,'Dépenses'!$N$2:$N$201,"Contrôlée"))</f>
        <v/>
      </c>
      <c r="F56" s="29">
        <f>IF(D56="","",D56-E56)</f>
        <v/>
      </c>
      <c r="G56" s="27">
        <f>IF(D56="","",IFERROR(E56/D56,0))</f>
        <v/>
      </c>
      <c r="H56" s="23">
        <f>IF(C56="","",IF(D56&lt;=0,"Budget absent",IF(F56&lt;0,"Budget dépassé",IF(G56&gt;='Paramètres'!$B$6,"Seuil atteint",""))))</f>
        <v/>
      </c>
    </row>
    <row r="57">
      <c r="A57" s="13" t="n"/>
      <c r="B57" s="13" t="n"/>
      <c r="C57" s="26">
        <f>IF(OR(A57="",B57=""),"",A57&amp;"|"&amp;B57)</f>
        <v/>
      </c>
      <c r="D57" s="35" t="n"/>
      <c r="E57" s="29">
        <f>IF(C57="","",SUMIFS('Dépenses'!$J$2:$J$201,'Dépenses'!$F$2:$F$201,A57,'Dépenses'!$G$2:$G$201,B57,'Dépenses'!$N$2:$N$201,"Saisie")+SUMIFS('Dépenses'!$J$2:$J$201,'Dépenses'!$F$2:$F$201,A57,'Dépenses'!$G$2:$G$201,B57,'Dépenses'!$N$2:$N$201,"Contrôlée"))</f>
        <v/>
      </c>
      <c r="F57" s="29">
        <f>IF(D57="","",D57-E57)</f>
        <v/>
      </c>
      <c r="G57" s="27">
        <f>IF(D57="","",IFERROR(E57/D57,0))</f>
        <v/>
      </c>
      <c r="H57" s="23">
        <f>IF(C57="","",IF(D57&lt;=0,"Budget absent",IF(F57&lt;0,"Budget dépassé",IF(G57&gt;='Paramètres'!$B$6,"Seuil atteint",""))))</f>
        <v/>
      </c>
    </row>
    <row r="58">
      <c r="A58" s="13" t="n"/>
      <c r="B58" s="13" t="n"/>
      <c r="C58" s="26">
        <f>IF(OR(A58="",B58=""),"",A58&amp;"|"&amp;B58)</f>
        <v/>
      </c>
      <c r="D58" s="35" t="n"/>
      <c r="E58" s="29">
        <f>IF(C58="","",SUMIFS('Dépenses'!$J$2:$J$201,'Dépenses'!$F$2:$F$201,A58,'Dépenses'!$G$2:$G$201,B58,'Dépenses'!$N$2:$N$201,"Saisie")+SUMIFS('Dépenses'!$J$2:$J$201,'Dépenses'!$F$2:$F$201,A58,'Dépenses'!$G$2:$G$201,B58,'Dépenses'!$N$2:$N$201,"Contrôlée"))</f>
        <v/>
      </c>
      <c r="F58" s="29">
        <f>IF(D58="","",D58-E58)</f>
        <v/>
      </c>
      <c r="G58" s="27">
        <f>IF(D58="","",IFERROR(E58/D58,0))</f>
        <v/>
      </c>
      <c r="H58" s="23">
        <f>IF(C58="","",IF(D58&lt;=0,"Budget absent",IF(F58&lt;0,"Budget dépassé",IF(G58&gt;='Paramètres'!$B$6,"Seuil atteint",""))))</f>
        <v/>
      </c>
    </row>
    <row r="59">
      <c r="A59" s="13" t="n"/>
      <c r="B59" s="13" t="n"/>
      <c r="C59" s="26">
        <f>IF(OR(A59="",B59=""),"",A59&amp;"|"&amp;B59)</f>
        <v/>
      </c>
      <c r="D59" s="35" t="n"/>
      <c r="E59" s="29">
        <f>IF(C59="","",SUMIFS('Dépenses'!$J$2:$J$201,'Dépenses'!$F$2:$F$201,A59,'Dépenses'!$G$2:$G$201,B59,'Dépenses'!$N$2:$N$201,"Saisie")+SUMIFS('Dépenses'!$J$2:$J$201,'Dépenses'!$F$2:$F$201,A59,'Dépenses'!$G$2:$G$201,B59,'Dépenses'!$N$2:$N$201,"Contrôlée"))</f>
        <v/>
      </c>
      <c r="F59" s="29">
        <f>IF(D59="","",D59-E59)</f>
        <v/>
      </c>
      <c r="G59" s="27">
        <f>IF(D59="","",IFERROR(E59/D59,0))</f>
        <v/>
      </c>
      <c r="H59" s="23">
        <f>IF(C59="","",IF(D59&lt;=0,"Budget absent",IF(F59&lt;0,"Budget dépassé",IF(G59&gt;='Paramètres'!$B$6,"Seuil atteint",""))))</f>
        <v/>
      </c>
    </row>
    <row r="60">
      <c r="A60" s="13" t="n"/>
      <c r="B60" s="13" t="n"/>
      <c r="C60" s="26">
        <f>IF(OR(A60="",B60=""),"",A60&amp;"|"&amp;B60)</f>
        <v/>
      </c>
      <c r="D60" s="35" t="n"/>
      <c r="E60" s="29">
        <f>IF(C60="","",SUMIFS('Dépenses'!$J$2:$J$201,'Dépenses'!$F$2:$F$201,A60,'Dépenses'!$G$2:$G$201,B60,'Dépenses'!$N$2:$N$201,"Saisie")+SUMIFS('Dépenses'!$J$2:$J$201,'Dépenses'!$F$2:$F$201,A60,'Dépenses'!$G$2:$G$201,B60,'Dépenses'!$N$2:$N$201,"Contrôlée"))</f>
        <v/>
      </c>
      <c r="F60" s="29">
        <f>IF(D60="","",D60-E60)</f>
        <v/>
      </c>
      <c r="G60" s="27">
        <f>IF(D60="","",IFERROR(E60/D60,0))</f>
        <v/>
      </c>
      <c r="H60" s="23">
        <f>IF(C60="","",IF(D60&lt;=0,"Budget absent",IF(F60&lt;0,"Budget dépassé",IF(G60&gt;='Paramètres'!$B$6,"Seuil atteint",""))))</f>
        <v/>
      </c>
    </row>
    <row r="61">
      <c r="A61" s="13" t="n"/>
      <c r="B61" s="13" t="n"/>
      <c r="C61" s="26">
        <f>IF(OR(A61="",B61=""),"",A61&amp;"|"&amp;B61)</f>
        <v/>
      </c>
      <c r="D61" s="35" t="n"/>
      <c r="E61" s="29">
        <f>IF(C61="","",SUMIFS('Dépenses'!$J$2:$J$201,'Dépenses'!$F$2:$F$201,A61,'Dépenses'!$G$2:$G$201,B61,'Dépenses'!$N$2:$N$201,"Saisie")+SUMIFS('Dépenses'!$J$2:$J$201,'Dépenses'!$F$2:$F$201,A61,'Dépenses'!$G$2:$G$201,B61,'Dépenses'!$N$2:$N$201,"Contrôlée"))</f>
        <v/>
      </c>
      <c r="F61" s="29">
        <f>IF(D61="","",D61-E61)</f>
        <v/>
      </c>
      <c r="G61" s="27">
        <f>IF(D61="","",IFERROR(E61/D61,0))</f>
        <v/>
      </c>
      <c r="H61" s="23">
        <f>IF(C61="","",IF(D61&lt;=0,"Budget absent",IF(F61&lt;0,"Budget dépassé",IF(G61&gt;='Paramètres'!$B$6,"Seuil atteint",""))))</f>
        <v/>
      </c>
    </row>
    <row r="62">
      <c r="A62" s="13" t="n"/>
      <c r="B62" s="13" t="n"/>
      <c r="C62" s="26">
        <f>IF(OR(A62="",B62=""),"",A62&amp;"|"&amp;B62)</f>
        <v/>
      </c>
      <c r="D62" s="35" t="n"/>
      <c r="E62" s="29">
        <f>IF(C62="","",SUMIFS('Dépenses'!$J$2:$J$201,'Dépenses'!$F$2:$F$201,A62,'Dépenses'!$G$2:$G$201,B62,'Dépenses'!$N$2:$N$201,"Saisie")+SUMIFS('Dépenses'!$J$2:$J$201,'Dépenses'!$F$2:$F$201,A62,'Dépenses'!$G$2:$G$201,B62,'Dépenses'!$N$2:$N$201,"Contrôlée"))</f>
        <v/>
      </c>
      <c r="F62" s="29">
        <f>IF(D62="","",D62-E62)</f>
        <v/>
      </c>
      <c r="G62" s="27">
        <f>IF(D62="","",IFERROR(E62/D62,0))</f>
        <v/>
      </c>
      <c r="H62" s="23">
        <f>IF(C62="","",IF(D62&lt;=0,"Budget absent",IF(F62&lt;0,"Budget dépassé",IF(G62&gt;='Paramètres'!$B$6,"Seuil atteint",""))))</f>
        <v/>
      </c>
    </row>
    <row r="63">
      <c r="A63" s="13" t="n"/>
      <c r="B63" s="13" t="n"/>
      <c r="C63" s="26">
        <f>IF(OR(A63="",B63=""),"",A63&amp;"|"&amp;B63)</f>
        <v/>
      </c>
      <c r="D63" s="35" t="n"/>
      <c r="E63" s="29">
        <f>IF(C63="","",SUMIFS('Dépenses'!$J$2:$J$201,'Dépenses'!$F$2:$F$201,A63,'Dépenses'!$G$2:$G$201,B63,'Dépenses'!$N$2:$N$201,"Saisie")+SUMIFS('Dépenses'!$J$2:$J$201,'Dépenses'!$F$2:$F$201,A63,'Dépenses'!$G$2:$G$201,B63,'Dépenses'!$N$2:$N$201,"Contrôlée"))</f>
        <v/>
      </c>
      <c r="F63" s="29">
        <f>IF(D63="","",D63-E63)</f>
        <v/>
      </c>
      <c r="G63" s="27">
        <f>IF(D63="","",IFERROR(E63/D63,0))</f>
        <v/>
      </c>
      <c r="H63" s="23">
        <f>IF(C63="","",IF(D63&lt;=0,"Budget absent",IF(F63&lt;0,"Budget dépassé",IF(G63&gt;='Paramètres'!$B$6,"Seuil atteint",""))))</f>
        <v/>
      </c>
    </row>
    <row r="64">
      <c r="A64" s="13" t="n"/>
      <c r="B64" s="13" t="n"/>
      <c r="C64" s="26">
        <f>IF(OR(A64="",B64=""),"",A64&amp;"|"&amp;B64)</f>
        <v/>
      </c>
      <c r="D64" s="35" t="n"/>
      <c r="E64" s="29">
        <f>IF(C64="","",SUMIFS('Dépenses'!$J$2:$J$201,'Dépenses'!$F$2:$F$201,A64,'Dépenses'!$G$2:$G$201,B64,'Dépenses'!$N$2:$N$201,"Saisie")+SUMIFS('Dépenses'!$J$2:$J$201,'Dépenses'!$F$2:$F$201,A64,'Dépenses'!$G$2:$G$201,B64,'Dépenses'!$N$2:$N$201,"Contrôlée"))</f>
        <v/>
      </c>
      <c r="F64" s="29">
        <f>IF(D64="","",D64-E64)</f>
        <v/>
      </c>
      <c r="G64" s="27">
        <f>IF(D64="","",IFERROR(E64/D64,0))</f>
        <v/>
      </c>
      <c r="H64" s="23">
        <f>IF(C64="","",IF(D64&lt;=0,"Budget absent",IF(F64&lt;0,"Budget dépassé",IF(G64&gt;='Paramètres'!$B$6,"Seuil atteint",""))))</f>
        <v/>
      </c>
    </row>
    <row r="65">
      <c r="A65" s="13" t="n"/>
      <c r="B65" s="13" t="n"/>
      <c r="C65" s="26">
        <f>IF(OR(A65="",B65=""),"",A65&amp;"|"&amp;B65)</f>
        <v/>
      </c>
      <c r="D65" s="35" t="n"/>
      <c r="E65" s="29">
        <f>IF(C65="","",SUMIFS('Dépenses'!$J$2:$J$201,'Dépenses'!$F$2:$F$201,A65,'Dépenses'!$G$2:$G$201,B65,'Dépenses'!$N$2:$N$201,"Saisie")+SUMIFS('Dépenses'!$J$2:$J$201,'Dépenses'!$F$2:$F$201,A65,'Dépenses'!$G$2:$G$201,B65,'Dépenses'!$N$2:$N$201,"Contrôlée"))</f>
        <v/>
      </c>
      <c r="F65" s="29">
        <f>IF(D65="","",D65-E65)</f>
        <v/>
      </c>
      <c r="G65" s="27">
        <f>IF(D65="","",IFERROR(E65/D65,0))</f>
        <v/>
      </c>
      <c r="H65" s="23">
        <f>IF(C65="","",IF(D65&lt;=0,"Budget absent",IF(F65&lt;0,"Budget dépassé",IF(G65&gt;='Paramètres'!$B$6,"Seuil atteint",""))))</f>
        <v/>
      </c>
    </row>
    <row r="66">
      <c r="A66" s="13" t="n"/>
      <c r="B66" s="13" t="n"/>
      <c r="C66" s="26">
        <f>IF(OR(A66="",B66=""),"",A66&amp;"|"&amp;B66)</f>
        <v/>
      </c>
      <c r="D66" s="35" t="n"/>
      <c r="E66" s="29">
        <f>IF(C66="","",SUMIFS('Dépenses'!$J$2:$J$201,'Dépenses'!$F$2:$F$201,A66,'Dépenses'!$G$2:$G$201,B66,'Dépenses'!$N$2:$N$201,"Saisie")+SUMIFS('Dépenses'!$J$2:$J$201,'Dépenses'!$F$2:$F$201,A66,'Dépenses'!$G$2:$G$201,B66,'Dépenses'!$N$2:$N$201,"Contrôlée"))</f>
        <v/>
      </c>
      <c r="F66" s="29">
        <f>IF(D66="","",D66-E66)</f>
        <v/>
      </c>
      <c r="G66" s="27">
        <f>IF(D66="","",IFERROR(E66/D66,0))</f>
        <v/>
      </c>
      <c r="H66" s="23">
        <f>IF(C66="","",IF(D66&lt;=0,"Budget absent",IF(F66&lt;0,"Budget dépassé",IF(G66&gt;='Paramètres'!$B$6,"Seuil atteint",""))))</f>
        <v/>
      </c>
    </row>
    <row r="67">
      <c r="A67" s="13" t="n"/>
      <c r="B67" s="13" t="n"/>
      <c r="C67" s="26">
        <f>IF(OR(A67="",B67=""),"",A67&amp;"|"&amp;B67)</f>
        <v/>
      </c>
      <c r="D67" s="35" t="n"/>
      <c r="E67" s="29">
        <f>IF(C67="","",SUMIFS('Dépenses'!$J$2:$J$201,'Dépenses'!$F$2:$F$201,A67,'Dépenses'!$G$2:$G$201,B67,'Dépenses'!$N$2:$N$201,"Saisie")+SUMIFS('Dépenses'!$J$2:$J$201,'Dépenses'!$F$2:$F$201,A67,'Dépenses'!$G$2:$G$201,B67,'Dépenses'!$N$2:$N$201,"Contrôlée"))</f>
        <v/>
      </c>
      <c r="F67" s="29">
        <f>IF(D67="","",D67-E67)</f>
        <v/>
      </c>
      <c r="G67" s="27">
        <f>IF(D67="","",IFERROR(E67/D67,0))</f>
        <v/>
      </c>
      <c r="H67" s="23">
        <f>IF(C67="","",IF(D67&lt;=0,"Budget absent",IF(F67&lt;0,"Budget dépassé",IF(G67&gt;='Paramètres'!$B$6,"Seuil atteint",""))))</f>
        <v/>
      </c>
    </row>
    <row r="68">
      <c r="A68" s="13" t="n"/>
      <c r="B68" s="13" t="n"/>
      <c r="C68" s="26">
        <f>IF(OR(A68="",B68=""),"",A68&amp;"|"&amp;B68)</f>
        <v/>
      </c>
      <c r="D68" s="35" t="n"/>
      <c r="E68" s="29">
        <f>IF(C68="","",SUMIFS('Dépenses'!$J$2:$J$201,'Dépenses'!$F$2:$F$201,A68,'Dépenses'!$G$2:$G$201,B68,'Dépenses'!$N$2:$N$201,"Saisie")+SUMIFS('Dépenses'!$J$2:$J$201,'Dépenses'!$F$2:$F$201,A68,'Dépenses'!$G$2:$G$201,B68,'Dépenses'!$N$2:$N$201,"Contrôlée"))</f>
        <v/>
      </c>
      <c r="F68" s="29">
        <f>IF(D68="","",D68-E68)</f>
        <v/>
      </c>
      <c r="G68" s="27">
        <f>IF(D68="","",IFERROR(E68/D68,0))</f>
        <v/>
      </c>
      <c r="H68" s="23">
        <f>IF(C68="","",IF(D68&lt;=0,"Budget absent",IF(F68&lt;0,"Budget dépassé",IF(G68&gt;='Paramètres'!$B$6,"Seuil atteint",""))))</f>
        <v/>
      </c>
    </row>
    <row r="69">
      <c r="A69" s="13" t="n"/>
      <c r="B69" s="13" t="n"/>
      <c r="C69" s="26">
        <f>IF(OR(A69="",B69=""),"",A69&amp;"|"&amp;B69)</f>
        <v/>
      </c>
      <c r="D69" s="35" t="n"/>
      <c r="E69" s="29">
        <f>IF(C69="","",SUMIFS('Dépenses'!$J$2:$J$201,'Dépenses'!$F$2:$F$201,A69,'Dépenses'!$G$2:$G$201,B69,'Dépenses'!$N$2:$N$201,"Saisie")+SUMIFS('Dépenses'!$J$2:$J$201,'Dépenses'!$F$2:$F$201,A69,'Dépenses'!$G$2:$G$201,B69,'Dépenses'!$N$2:$N$201,"Contrôlée"))</f>
        <v/>
      </c>
      <c r="F69" s="29">
        <f>IF(D69="","",D69-E69)</f>
        <v/>
      </c>
      <c r="G69" s="27">
        <f>IF(D69="","",IFERROR(E69/D69,0))</f>
        <v/>
      </c>
      <c r="H69" s="23">
        <f>IF(C69="","",IF(D69&lt;=0,"Budget absent",IF(F69&lt;0,"Budget dépassé",IF(G69&gt;='Paramètres'!$B$6,"Seuil atteint",""))))</f>
        <v/>
      </c>
    </row>
    <row r="70">
      <c r="A70" s="13" t="n"/>
      <c r="B70" s="13" t="n"/>
      <c r="C70" s="26">
        <f>IF(OR(A70="",B70=""),"",A70&amp;"|"&amp;B70)</f>
        <v/>
      </c>
      <c r="D70" s="35" t="n"/>
      <c r="E70" s="29">
        <f>IF(C70="","",SUMIFS('Dépenses'!$J$2:$J$201,'Dépenses'!$F$2:$F$201,A70,'Dépenses'!$G$2:$G$201,B70,'Dépenses'!$N$2:$N$201,"Saisie")+SUMIFS('Dépenses'!$J$2:$J$201,'Dépenses'!$F$2:$F$201,A70,'Dépenses'!$G$2:$G$201,B70,'Dépenses'!$N$2:$N$201,"Contrôlée"))</f>
        <v/>
      </c>
      <c r="F70" s="29">
        <f>IF(D70="","",D70-E70)</f>
        <v/>
      </c>
      <c r="G70" s="27">
        <f>IF(D70="","",IFERROR(E70/D70,0))</f>
        <v/>
      </c>
      <c r="H70" s="23">
        <f>IF(C70="","",IF(D70&lt;=0,"Budget absent",IF(F70&lt;0,"Budget dépassé",IF(G70&gt;='Paramètres'!$B$6,"Seuil atteint",""))))</f>
        <v/>
      </c>
    </row>
    <row r="71">
      <c r="A71" s="13" t="n"/>
      <c r="B71" s="13" t="n"/>
      <c r="C71" s="26">
        <f>IF(OR(A71="",B71=""),"",A71&amp;"|"&amp;B71)</f>
        <v/>
      </c>
      <c r="D71" s="35" t="n"/>
      <c r="E71" s="29">
        <f>IF(C71="","",SUMIFS('Dépenses'!$J$2:$J$201,'Dépenses'!$F$2:$F$201,A71,'Dépenses'!$G$2:$G$201,B71,'Dépenses'!$N$2:$N$201,"Saisie")+SUMIFS('Dépenses'!$J$2:$J$201,'Dépenses'!$F$2:$F$201,A71,'Dépenses'!$G$2:$G$201,B71,'Dépenses'!$N$2:$N$201,"Contrôlée"))</f>
        <v/>
      </c>
      <c r="F71" s="29">
        <f>IF(D71="","",D71-E71)</f>
        <v/>
      </c>
      <c r="G71" s="27">
        <f>IF(D71="","",IFERROR(E71/D71,0))</f>
        <v/>
      </c>
      <c r="H71" s="23">
        <f>IF(C71="","",IF(D71&lt;=0,"Budget absent",IF(F71&lt;0,"Budget dépassé",IF(G71&gt;='Paramètres'!$B$6,"Seuil atteint",""))))</f>
        <v/>
      </c>
    </row>
    <row r="72">
      <c r="A72" s="13" t="n"/>
      <c r="B72" s="13" t="n"/>
      <c r="C72" s="26">
        <f>IF(OR(A72="",B72=""),"",A72&amp;"|"&amp;B72)</f>
        <v/>
      </c>
      <c r="D72" s="35" t="n"/>
      <c r="E72" s="29">
        <f>IF(C72="","",SUMIFS('Dépenses'!$J$2:$J$201,'Dépenses'!$F$2:$F$201,A72,'Dépenses'!$G$2:$G$201,B72,'Dépenses'!$N$2:$N$201,"Saisie")+SUMIFS('Dépenses'!$J$2:$J$201,'Dépenses'!$F$2:$F$201,A72,'Dépenses'!$G$2:$G$201,B72,'Dépenses'!$N$2:$N$201,"Contrôlée"))</f>
        <v/>
      </c>
      <c r="F72" s="29">
        <f>IF(D72="","",D72-E72)</f>
        <v/>
      </c>
      <c r="G72" s="27">
        <f>IF(D72="","",IFERROR(E72/D72,0))</f>
        <v/>
      </c>
      <c r="H72" s="23">
        <f>IF(C72="","",IF(D72&lt;=0,"Budget absent",IF(F72&lt;0,"Budget dépassé",IF(G72&gt;='Paramètres'!$B$6,"Seuil atteint",""))))</f>
        <v/>
      </c>
    </row>
    <row r="73">
      <c r="A73" s="13" t="n"/>
      <c r="B73" s="13" t="n"/>
      <c r="C73" s="26">
        <f>IF(OR(A73="",B73=""),"",A73&amp;"|"&amp;B73)</f>
        <v/>
      </c>
      <c r="D73" s="35" t="n"/>
      <c r="E73" s="29">
        <f>IF(C73="","",SUMIFS('Dépenses'!$J$2:$J$201,'Dépenses'!$F$2:$F$201,A73,'Dépenses'!$G$2:$G$201,B73,'Dépenses'!$N$2:$N$201,"Saisie")+SUMIFS('Dépenses'!$J$2:$J$201,'Dépenses'!$F$2:$F$201,A73,'Dépenses'!$G$2:$G$201,B73,'Dépenses'!$N$2:$N$201,"Contrôlée"))</f>
        <v/>
      </c>
      <c r="F73" s="29">
        <f>IF(D73="","",D73-E73)</f>
        <v/>
      </c>
      <c r="G73" s="27">
        <f>IF(D73="","",IFERROR(E73/D73,0))</f>
        <v/>
      </c>
      <c r="H73" s="23">
        <f>IF(C73="","",IF(D73&lt;=0,"Budget absent",IF(F73&lt;0,"Budget dépassé",IF(G73&gt;='Paramètres'!$B$6,"Seuil atteint",""))))</f>
        <v/>
      </c>
    </row>
    <row r="74">
      <c r="A74" s="13" t="n"/>
      <c r="B74" s="13" t="n"/>
      <c r="C74" s="26">
        <f>IF(OR(A74="",B74=""),"",A74&amp;"|"&amp;B74)</f>
        <v/>
      </c>
      <c r="D74" s="35" t="n"/>
      <c r="E74" s="29">
        <f>IF(C74="","",SUMIFS('Dépenses'!$J$2:$J$201,'Dépenses'!$F$2:$F$201,A74,'Dépenses'!$G$2:$G$201,B74,'Dépenses'!$N$2:$N$201,"Saisie")+SUMIFS('Dépenses'!$J$2:$J$201,'Dépenses'!$F$2:$F$201,A74,'Dépenses'!$G$2:$G$201,B74,'Dépenses'!$N$2:$N$201,"Contrôlée"))</f>
        <v/>
      </c>
      <c r="F74" s="29">
        <f>IF(D74="","",D74-E74)</f>
        <v/>
      </c>
      <c r="G74" s="27">
        <f>IF(D74="","",IFERROR(E74/D74,0))</f>
        <v/>
      </c>
      <c r="H74" s="23">
        <f>IF(C74="","",IF(D74&lt;=0,"Budget absent",IF(F74&lt;0,"Budget dépassé",IF(G74&gt;='Paramètres'!$B$6,"Seuil atteint",""))))</f>
        <v/>
      </c>
    </row>
    <row r="75">
      <c r="A75" s="13" t="n"/>
      <c r="B75" s="13" t="n"/>
      <c r="C75" s="26">
        <f>IF(OR(A75="",B75=""),"",A75&amp;"|"&amp;B75)</f>
        <v/>
      </c>
      <c r="D75" s="35" t="n"/>
      <c r="E75" s="29">
        <f>IF(C75="","",SUMIFS('Dépenses'!$J$2:$J$201,'Dépenses'!$F$2:$F$201,A75,'Dépenses'!$G$2:$G$201,B75,'Dépenses'!$N$2:$N$201,"Saisie")+SUMIFS('Dépenses'!$J$2:$J$201,'Dépenses'!$F$2:$F$201,A75,'Dépenses'!$G$2:$G$201,B75,'Dépenses'!$N$2:$N$201,"Contrôlée"))</f>
        <v/>
      </c>
      <c r="F75" s="29">
        <f>IF(D75="","",D75-E75)</f>
        <v/>
      </c>
      <c r="G75" s="27">
        <f>IF(D75="","",IFERROR(E75/D75,0))</f>
        <v/>
      </c>
      <c r="H75" s="23">
        <f>IF(C75="","",IF(D75&lt;=0,"Budget absent",IF(F75&lt;0,"Budget dépassé",IF(G75&gt;='Paramètres'!$B$6,"Seuil atteint",""))))</f>
        <v/>
      </c>
    </row>
    <row r="76">
      <c r="A76" s="13" t="n"/>
      <c r="B76" s="13" t="n"/>
      <c r="C76" s="26">
        <f>IF(OR(A76="",B76=""),"",A76&amp;"|"&amp;B76)</f>
        <v/>
      </c>
      <c r="D76" s="35" t="n"/>
      <c r="E76" s="29">
        <f>IF(C76="","",SUMIFS('Dépenses'!$J$2:$J$201,'Dépenses'!$F$2:$F$201,A76,'Dépenses'!$G$2:$G$201,B76,'Dépenses'!$N$2:$N$201,"Saisie")+SUMIFS('Dépenses'!$J$2:$J$201,'Dépenses'!$F$2:$F$201,A76,'Dépenses'!$G$2:$G$201,B76,'Dépenses'!$N$2:$N$201,"Contrôlée"))</f>
        <v/>
      </c>
      <c r="F76" s="29">
        <f>IF(D76="","",D76-E76)</f>
        <v/>
      </c>
      <c r="G76" s="27">
        <f>IF(D76="","",IFERROR(E76/D76,0))</f>
        <v/>
      </c>
      <c r="H76" s="23">
        <f>IF(C76="","",IF(D76&lt;=0,"Budget absent",IF(F76&lt;0,"Budget dépassé",IF(G76&gt;='Paramètres'!$B$6,"Seuil atteint",""))))</f>
        <v/>
      </c>
    </row>
    <row r="77">
      <c r="A77" s="13" t="n"/>
      <c r="B77" s="13" t="n"/>
      <c r="C77" s="26">
        <f>IF(OR(A77="",B77=""),"",A77&amp;"|"&amp;B77)</f>
        <v/>
      </c>
      <c r="D77" s="35" t="n"/>
      <c r="E77" s="29">
        <f>IF(C77="","",SUMIFS('Dépenses'!$J$2:$J$201,'Dépenses'!$F$2:$F$201,A77,'Dépenses'!$G$2:$G$201,B77,'Dépenses'!$N$2:$N$201,"Saisie")+SUMIFS('Dépenses'!$J$2:$J$201,'Dépenses'!$F$2:$F$201,A77,'Dépenses'!$G$2:$G$201,B77,'Dépenses'!$N$2:$N$201,"Contrôlée"))</f>
        <v/>
      </c>
      <c r="F77" s="29">
        <f>IF(D77="","",D77-E77)</f>
        <v/>
      </c>
      <c r="G77" s="27">
        <f>IF(D77="","",IFERROR(E77/D77,0))</f>
        <v/>
      </c>
      <c r="H77" s="23">
        <f>IF(C77="","",IF(D77&lt;=0,"Budget absent",IF(F77&lt;0,"Budget dépassé",IF(G77&gt;='Paramètres'!$B$6,"Seuil atteint",""))))</f>
        <v/>
      </c>
    </row>
    <row r="78">
      <c r="A78" s="13" t="n"/>
      <c r="B78" s="13" t="n"/>
      <c r="C78" s="26">
        <f>IF(OR(A78="",B78=""),"",A78&amp;"|"&amp;B78)</f>
        <v/>
      </c>
      <c r="D78" s="35" t="n"/>
      <c r="E78" s="29">
        <f>IF(C78="","",SUMIFS('Dépenses'!$J$2:$J$201,'Dépenses'!$F$2:$F$201,A78,'Dépenses'!$G$2:$G$201,B78,'Dépenses'!$N$2:$N$201,"Saisie")+SUMIFS('Dépenses'!$J$2:$J$201,'Dépenses'!$F$2:$F$201,A78,'Dépenses'!$G$2:$G$201,B78,'Dépenses'!$N$2:$N$201,"Contrôlée"))</f>
        <v/>
      </c>
      <c r="F78" s="29">
        <f>IF(D78="","",D78-E78)</f>
        <v/>
      </c>
      <c r="G78" s="27">
        <f>IF(D78="","",IFERROR(E78/D78,0))</f>
        <v/>
      </c>
      <c r="H78" s="23">
        <f>IF(C78="","",IF(D78&lt;=0,"Budget absent",IF(F78&lt;0,"Budget dépassé",IF(G78&gt;='Paramètres'!$B$6,"Seuil atteint",""))))</f>
        <v/>
      </c>
    </row>
    <row r="79">
      <c r="A79" s="13" t="n"/>
      <c r="B79" s="13" t="n"/>
      <c r="C79" s="26">
        <f>IF(OR(A79="",B79=""),"",A79&amp;"|"&amp;B79)</f>
        <v/>
      </c>
      <c r="D79" s="35" t="n"/>
      <c r="E79" s="29">
        <f>IF(C79="","",SUMIFS('Dépenses'!$J$2:$J$201,'Dépenses'!$F$2:$F$201,A79,'Dépenses'!$G$2:$G$201,B79,'Dépenses'!$N$2:$N$201,"Saisie")+SUMIFS('Dépenses'!$J$2:$J$201,'Dépenses'!$F$2:$F$201,A79,'Dépenses'!$G$2:$G$201,B79,'Dépenses'!$N$2:$N$201,"Contrôlée"))</f>
        <v/>
      </c>
      <c r="F79" s="29">
        <f>IF(D79="","",D79-E79)</f>
        <v/>
      </c>
      <c r="G79" s="27">
        <f>IF(D79="","",IFERROR(E79/D79,0))</f>
        <v/>
      </c>
      <c r="H79" s="23">
        <f>IF(C79="","",IF(D79&lt;=0,"Budget absent",IF(F79&lt;0,"Budget dépassé",IF(G79&gt;='Paramètres'!$B$6,"Seuil atteint",""))))</f>
        <v/>
      </c>
    </row>
    <row r="80">
      <c r="A80" s="13" t="n"/>
      <c r="B80" s="13" t="n"/>
      <c r="C80" s="26">
        <f>IF(OR(A80="",B80=""),"",A80&amp;"|"&amp;B80)</f>
        <v/>
      </c>
      <c r="D80" s="35" t="n"/>
      <c r="E80" s="29">
        <f>IF(C80="","",SUMIFS('Dépenses'!$J$2:$J$201,'Dépenses'!$F$2:$F$201,A80,'Dépenses'!$G$2:$G$201,B80,'Dépenses'!$N$2:$N$201,"Saisie")+SUMIFS('Dépenses'!$J$2:$J$201,'Dépenses'!$F$2:$F$201,A80,'Dépenses'!$G$2:$G$201,B80,'Dépenses'!$N$2:$N$201,"Contrôlée"))</f>
        <v/>
      </c>
      <c r="F80" s="29">
        <f>IF(D80="","",D80-E80)</f>
        <v/>
      </c>
      <c r="G80" s="27">
        <f>IF(D80="","",IFERROR(E80/D80,0))</f>
        <v/>
      </c>
      <c r="H80" s="23">
        <f>IF(C80="","",IF(D80&lt;=0,"Budget absent",IF(F80&lt;0,"Budget dépassé",IF(G80&gt;='Paramètres'!$B$6,"Seuil atteint",""))))</f>
        <v/>
      </c>
    </row>
    <row r="81">
      <c r="A81" s="13" t="n"/>
      <c r="B81" s="13" t="n"/>
      <c r="C81" s="26">
        <f>IF(OR(A81="",B81=""),"",A81&amp;"|"&amp;B81)</f>
        <v/>
      </c>
      <c r="D81" s="35" t="n"/>
      <c r="E81" s="29">
        <f>IF(C81="","",SUMIFS('Dépenses'!$J$2:$J$201,'Dépenses'!$F$2:$F$201,A81,'Dépenses'!$G$2:$G$201,B81,'Dépenses'!$N$2:$N$201,"Saisie")+SUMIFS('Dépenses'!$J$2:$J$201,'Dépenses'!$F$2:$F$201,A81,'Dépenses'!$G$2:$G$201,B81,'Dépenses'!$N$2:$N$201,"Contrôlée"))</f>
        <v/>
      </c>
      <c r="F81" s="29">
        <f>IF(D81="","",D81-E81)</f>
        <v/>
      </c>
      <c r="G81" s="27">
        <f>IF(D81="","",IFERROR(E81/D81,0))</f>
        <v/>
      </c>
      <c r="H81" s="23">
        <f>IF(C81="","",IF(D81&lt;=0,"Budget absent",IF(F81&lt;0,"Budget dépassé",IF(G81&gt;='Paramètres'!$B$6,"Seuil atteint",""))))</f>
        <v/>
      </c>
    </row>
    <row r="82">
      <c r="A82" s="13" t="n"/>
      <c r="B82" s="13" t="n"/>
      <c r="C82" s="26">
        <f>IF(OR(A82="",B82=""),"",A82&amp;"|"&amp;B82)</f>
        <v/>
      </c>
      <c r="D82" s="35" t="n"/>
      <c r="E82" s="29">
        <f>IF(C82="","",SUMIFS('Dépenses'!$J$2:$J$201,'Dépenses'!$F$2:$F$201,A82,'Dépenses'!$G$2:$G$201,B82,'Dépenses'!$N$2:$N$201,"Saisie")+SUMIFS('Dépenses'!$J$2:$J$201,'Dépenses'!$F$2:$F$201,A82,'Dépenses'!$G$2:$G$201,B82,'Dépenses'!$N$2:$N$201,"Contrôlée"))</f>
        <v/>
      </c>
      <c r="F82" s="29">
        <f>IF(D82="","",D82-E82)</f>
        <v/>
      </c>
      <c r="G82" s="27">
        <f>IF(D82="","",IFERROR(E82/D82,0))</f>
        <v/>
      </c>
      <c r="H82" s="23">
        <f>IF(C82="","",IF(D82&lt;=0,"Budget absent",IF(F82&lt;0,"Budget dépassé",IF(G82&gt;='Paramètres'!$B$6,"Seuil atteint",""))))</f>
        <v/>
      </c>
    </row>
    <row r="83">
      <c r="A83" s="13" t="n"/>
      <c r="B83" s="13" t="n"/>
      <c r="C83" s="26">
        <f>IF(OR(A83="",B83=""),"",A83&amp;"|"&amp;B83)</f>
        <v/>
      </c>
      <c r="D83" s="35" t="n"/>
      <c r="E83" s="29">
        <f>IF(C83="","",SUMIFS('Dépenses'!$J$2:$J$201,'Dépenses'!$F$2:$F$201,A83,'Dépenses'!$G$2:$G$201,B83,'Dépenses'!$N$2:$N$201,"Saisie")+SUMIFS('Dépenses'!$J$2:$J$201,'Dépenses'!$F$2:$F$201,A83,'Dépenses'!$G$2:$G$201,B83,'Dépenses'!$N$2:$N$201,"Contrôlée"))</f>
        <v/>
      </c>
      <c r="F83" s="29">
        <f>IF(D83="","",D83-E83)</f>
        <v/>
      </c>
      <c r="G83" s="27">
        <f>IF(D83="","",IFERROR(E83/D83,0))</f>
        <v/>
      </c>
      <c r="H83" s="23">
        <f>IF(C83="","",IF(D83&lt;=0,"Budget absent",IF(F83&lt;0,"Budget dépassé",IF(G83&gt;='Paramètres'!$B$6,"Seuil atteint",""))))</f>
        <v/>
      </c>
    </row>
    <row r="84">
      <c r="A84" s="13" t="n"/>
      <c r="B84" s="13" t="n"/>
      <c r="C84" s="26">
        <f>IF(OR(A84="",B84=""),"",A84&amp;"|"&amp;B84)</f>
        <v/>
      </c>
      <c r="D84" s="35" t="n"/>
      <c r="E84" s="29">
        <f>IF(C84="","",SUMIFS('Dépenses'!$J$2:$J$201,'Dépenses'!$F$2:$F$201,A84,'Dépenses'!$G$2:$G$201,B84,'Dépenses'!$N$2:$N$201,"Saisie")+SUMIFS('Dépenses'!$J$2:$J$201,'Dépenses'!$F$2:$F$201,A84,'Dépenses'!$G$2:$G$201,B84,'Dépenses'!$N$2:$N$201,"Contrôlée"))</f>
        <v/>
      </c>
      <c r="F84" s="29">
        <f>IF(D84="","",D84-E84)</f>
        <v/>
      </c>
      <c r="G84" s="27">
        <f>IF(D84="","",IFERROR(E84/D84,0))</f>
        <v/>
      </c>
      <c r="H84" s="23">
        <f>IF(C84="","",IF(D84&lt;=0,"Budget absent",IF(F84&lt;0,"Budget dépassé",IF(G84&gt;='Paramètres'!$B$6,"Seuil atteint",""))))</f>
        <v/>
      </c>
    </row>
    <row r="85">
      <c r="A85" s="13" t="n"/>
      <c r="B85" s="13" t="n"/>
      <c r="C85" s="26">
        <f>IF(OR(A85="",B85=""),"",A85&amp;"|"&amp;B85)</f>
        <v/>
      </c>
      <c r="D85" s="35" t="n"/>
      <c r="E85" s="29">
        <f>IF(C85="","",SUMIFS('Dépenses'!$J$2:$J$201,'Dépenses'!$F$2:$F$201,A85,'Dépenses'!$G$2:$G$201,B85,'Dépenses'!$N$2:$N$201,"Saisie")+SUMIFS('Dépenses'!$J$2:$J$201,'Dépenses'!$F$2:$F$201,A85,'Dépenses'!$G$2:$G$201,B85,'Dépenses'!$N$2:$N$201,"Contrôlée"))</f>
        <v/>
      </c>
      <c r="F85" s="29">
        <f>IF(D85="","",D85-E85)</f>
        <v/>
      </c>
      <c r="G85" s="27">
        <f>IF(D85="","",IFERROR(E85/D85,0))</f>
        <v/>
      </c>
      <c r="H85" s="23">
        <f>IF(C85="","",IF(D85&lt;=0,"Budget absent",IF(F85&lt;0,"Budget dépassé",IF(G85&gt;='Paramètres'!$B$6,"Seuil atteint",""))))</f>
        <v/>
      </c>
    </row>
    <row r="86">
      <c r="A86" s="13" t="n"/>
      <c r="B86" s="13" t="n"/>
      <c r="C86" s="26">
        <f>IF(OR(A86="",B86=""),"",A86&amp;"|"&amp;B86)</f>
        <v/>
      </c>
      <c r="D86" s="35" t="n"/>
      <c r="E86" s="29">
        <f>IF(C86="","",SUMIFS('Dépenses'!$J$2:$J$201,'Dépenses'!$F$2:$F$201,A86,'Dépenses'!$G$2:$G$201,B86,'Dépenses'!$N$2:$N$201,"Saisie")+SUMIFS('Dépenses'!$J$2:$J$201,'Dépenses'!$F$2:$F$201,A86,'Dépenses'!$G$2:$G$201,B86,'Dépenses'!$N$2:$N$201,"Contrôlée"))</f>
        <v/>
      </c>
      <c r="F86" s="29">
        <f>IF(D86="","",D86-E86)</f>
        <v/>
      </c>
      <c r="G86" s="27">
        <f>IF(D86="","",IFERROR(E86/D86,0))</f>
        <v/>
      </c>
      <c r="H86" s="23">
        <f>IF(C86="","",IF(D86&lt;=0,"Budget absent",IF(F86&lt;0,"Budget dépassé",IF(G86&gt;='Paramètres'!$B$6,"Seuil atteint",""))))</f>
        <v/>
      </c>
    </row>
    <row r="87">
      <c r="A87" s="13" t="n"/>
      <c r="B87" s="13" t="n"/>
      <c r="C87" s="26">
        <f>IF(OR(A87="",B87=""),"",A87&amp;"|"&amp;B87)</f>
        <v/>
      </c>
      <c r="D87" s="35" t="n"/>
      <c r="E87" s="29">
        <f>IF(C87="","",SUMIFS('Dépenses'!$J$2:$J$201,'Dépenses'!$F$2:$F$201,A87,'Dépenses'!$G$2:$G$201,B87,'Dépenses'!$N$2:$N$201,"Saisie")+SUMIFS('Dépenses'!$J$2:$J$201,'Dépenses'!$F$2:$F$201,A87,'Dépenses'!$G$2:$G$201,B87,'Dépenses'!$N$2:$N$201,"Contrôlée"))</f>
        <v/>
      </c>
      <c r="F87" s="29">
        <f>IF(D87="","",D87-E87)</f>
        <v/>
      </c>
      <c r="G87" s="27">
        <f>IF(D87="","",IFERROR(E87/D87,0))</f>
        <v/>
      </c>
      <c r="H87" s="23">
        <f>IF(C87="","",IF(D87&lt;=0,"Budget absent",IF(F87&lt;0,"Budget dépassé",IF(G87&gt;='Paramètres'!$B$6,"Seuil atteint",""))))</f>
        <v/>
      </c>
    </row>
    <row r="88">
      <c r="A88" s="13" t="n"/>
      <c r="B88" s="13" t="n"/>
      <c r="C88" s="26">
        <f>IF(OR(A88="",B88=""),"",A88&amp;"|"&amp;B88)</f>
        <v/>
      </c>
      <c r="D88" s="35" t="n"/>
      <c r="E88" s="29">
        <f>IF(C88="","",SUMIFS('Dépenses'!$J$2:$J$201,'Dépenses'!$F$2:$F$201,A88,'Dépenses'!$G$2:$G$201,B88,'Dépenses'!$N$2:$N$201,"Saisie")+SUMIFS('Dépenses'!$J$2:$J$201,'Dépenses'!$F$2:$F$201,A88,'Dépenses'!$G$2:$G$201,B88,'Dépenses'!$N$2:$N$201,"Contrôlée"))</f>
        <v/>
      </c>
      <c r="F88" s="29">
        <f>IF(D88="","",D88-E88)</f>
        <v/>
      </c>
      <c r="G88" s="27">
        <f>IF(D88="","",IFERROR(E88/D88,0))</f>
        <v/>
      </c>
      <c r="H88" s="23">
        <f>IF(C88="","",IF(D88&lt;=0,"Budget absent",IF(F88&lt;0,"Budget dépassé",IF(G88&gt;='Paramètres'!$B$6,"Seuil atteint",""))))</f>
        <v/>
      </c>
    </row>
    <row r="89">
      <c r="A89" s="13" t="n"/>
      <c r="B89" s="13" t="n"/>
      <c r="C89" s="26">
        <f>IF(OR(A89="",B89=""),"",A89&amp;"|"&amp;B89)</f>
        <v/>
      </c>
      <c r="D89" s="35" t="n"/>
      <c r="E89" s="29">
        <f>IF(C89="","",SUMIFS('Dépenses'!$J$2:$J$201,'Dépenses'!$F$2:$F$201,A89,'Dépenses'!$G$2:$G$201,B89,'Dépenses'!$N$2:$N$201,"Saisie")+SUMIFS('Dépenses'!$J$2:$J$201,'Dépenses'!$F$2:$F$201,A89,'Dépenses'!$G$2:$G$201,B89,'Dépenses'!$N$2:$N$201,"Contrôlée"))</f>
        <v/>
      </c>
      <c r="F89" s="29">
        <f>IF(D89="","",D89-E89)</f>
        <v/>
      </c>
      <c r="G89" s="27">
        <f>IF(D89="","",IFERROR(E89/D89,0))</f>
        <v/>
      </c>
      <c r="H89" s="23">
        <f>IF(C89="","",IF(D89&lt;=0,"Budget absent",IF(F89&lt;0,"Budget dépassé",IF(G89&gt;='Paramètres'!$B$6,"Seuil atteint",""))))</f>
        <v/>
      </c>
    </row>
    <row r="90">
      <c r="A90" s="13" t="n"/>
      <c r="B90" s="13" t="n"/>
      <c r="C90" s="26">
        <f>IF(OR(A90="",B90=""),"",A90&amp;"|"&amp;B90)</f>
        <v/>
      </c>
      <c r="D90" s="35" t="n"/>
      <c r="E90" s="29">
        <f>IF(C90="","",SUMIFS('Dépenses'!$J$2:$J$201,'Dépenses'!$F$2:$F$201,A90,'Dépenses'!$G$2:$G$201,B90,'Dépenses'!$N$2:$N$201,"Saisie")+SUMIFS('Dépenses'!$J$2:$J$201,'Dépenses'!$F$2:$F$201,A90,'Dépenses'!$G$2:$G$201,B90,'Dépenses'!$N$2:$N$201,"Contrôlée"))</f>
        <v/>
      </c>
      <c r="F90" s="29">
        <f>IF(D90="","",D90-E90)</f>
        <v/>
      </c>
      <c r="G90" s="27">
        <f>IF(D90="","",IFERROR(E90/D90,0))</f>
        <v/>
      </c>
      <c r="H90" s="23">
        <f>IF(C90="","",IF(D90&lt;=0,"Budget absent",IF(F90&lt;0,"Budget dépassé",IF(G90&gt;='Paramètres'!$B$6,"Seuil atteint",""))))</f>
        <v/>
      </c>
    </row>
    <row r="91">
      <c r="A91" s="13" t="n"/>
      <c r="B91" s="13" t="n"/>
      <c r="C91" s="26">
        <f>IF(OR(A91="",B91=""),"",A91&amp;"|"&amp;B91)</f>
        <v/>
      </c>
      <c r="D91" s="35" t="n"/>
      <c r="E91" s="29">
        <f>IF(C91="","",SUMIFS('Dépenses'!$J$2:$J$201,'Dépenses'!$F$2:$F$201,A91,'Dépenses'!$G$2:$G$201,B91,'Dépenses'!$N$2:$N$201,"Saisie")+SUMIFS('Dépenses'!$J$2:$J$201,'Dépenses'!$F$2:$F$201,A91,'Dépenses'!$G$2:$G$201,B91,'Dépenses'!$N$2:$N$201,"Contrôlée"))</f>
        <v/>
      </c>
      <c r="F91" s="29">
        <f>IF(D91="","",D91-E91)</f>
        <v/>
      </c>
      <c r="G91" s="27">
        <f>IF(D91="","",IFERROR(E91/D91,0))</f>
        <v/>
      </c>
      <c r="H91" s="23">
        <f>IF(C91="","",IF(D91&lt;=0,"Budget absent",IF(F91&lt;0,"Budget dépassé",IF(G91&gt;='Paramètres'!$B$6,"Seuil atteint",""))))</f>
        <v/>
      </c>
    </row>
    <row r="92">
      <c r="A92" s="13" t="n"/>
      <c r="B92" s="13" t="n"/>
      <c r="C92" s="26">
        <f>IF(OR(A92="",B92=""),"",A92&amp;"|"&amp;B92)</f>
        <v/>
      </c>
      <c r="D92" s="35" t="n"/>
      <c r="E92" s="29">
        <f>IF(C92="","",SUMIFS('Dépenses'!$J$2:$J$201,'Dépenses'!$F$2:$F$201,A92,'Dépenses'!$G$2:$G$201,B92,'Dépenses'!$N$2:$N$201,"Saisie")+SUMIFS('Dépenses'!$J$2:$J$201,'Dépenses'!$F$2:$F$201,A92,'Dépenses'!$G$2:$G$201,B92,'Dépenses'!$N$2:$N$201,"Contrôlée"))</f>
        <v/>
      </c>
      <c r="F92" s="29">
        <f>IF(D92="","",D92-E92)</f>
        <v/>
      </c>
      <c r="G92" s="27">
        <f>IF(D92="","",IFERROR(E92/D92,0))</f>
        <v/>
      </c>
      <c r="H92" s="23">
        <f>IF(C92="","",IF(D92&lt;=0,"Budget absent",IF(F92&lt;0,"Budget dépassé",IF(G92&gt;='Paramètres'!$B$6,"Seuil atteint",""))))</f>
        <v/>
      </c>
    </row>
    <row r="93">
      <c r="A93" s="13" t="n"/>
      <c r="B93" s="13" t="n"/>
      <c r="C93" s="26">
        <f>IF(OR(A93="",B93=""),"",A93&amp;"|"&amp;B93)</f>
        <v/>
      </c>
      <c r="D93" s="35" t="n"/>
      <c r="E93" s="29">
        <f>IF(C93="","",SUMIFS('Dépenses'!$J$2:$J$201,'Dépenses'!$F$2:$F$201,A93,'Dépenses'!$G$2:$G$201,B93,'Dépenses'!$N$2:$N$201,"Saisie")+SUMIFS('Dépenses'!$J$2:$J$201,'Dépenses'!$F$2:$F$201,A93,'Dépenses'!$G$2:$G$201,B93,'Dépenses'!$N$2:$N$201,"Contrôlée"))</f>
        <v/>
      </c>
      <c r="F93" s="29">
        <f>IF(D93="","",D93-E93)</f>
        <v/>
      </c>
      <c r="G93" s="27">
        <f>IF(D93="","",IFERROR(E93/D93,0))</f>
        <v/>
      </c>
      <c r="H93" s="23">
        <f>IF(C93="","",IF(D93&lt;=0,"Budget absent",IF(F93&lt;0,"Budget dépassé",IF(G93&gt;='Paramètres'!$B$6,"Seuil atteint",""))))</f>
        <v/>
      </c>
    </row>
    <row r="94">
      <c r="A94" s="13" t="n"/>
      <c r="B94" s="13" t="n"/>
      <c r="C94" s="26">
        <f>IF(OR(A94="",B94=""),"",A94&amp;"|"&amp;B94)</f>
        <v/>
      </c>
      <c r="D94" s="35" t="n"/>
      <c r="E94" s="29">
        <f>IF(C94="","",SUMIFS('Dépenses'!$J$2:$J$201,'Dépenses'!$F$2:$F$201,A94,'Dépenses'!$G$2:$G$201,B94,'Dépenses'!$N$2:$N$201,"Saisie")+SUMIFS('Dépenses'!$J$2:$J$201,'Dépenses'!$F$2:$F$201,A94,'Dépenses'!$G$2:$G$201,B94,'Dépenses'!$N$2:$N$201,"Contrôlée"))</f>
        <v/>
      </c>
      <c r="F94" s="29">
        <f>IF(D94="","",D94-E94)</f>
        <v/>
      </c>
      <c r="G94" s="27">
        <f>IF(D94="","",IFERROR(E94/D94,0))</f>
        <v/>
      </c>
      <c r="H94" s="23">
        <f>IF(C94="","",IF(D94&lt;=0,"Budget absent",IF(F94&lt;0,"Budget dépassé",IF(G94&gt;='Paramètres'!$B$6,"Seuil atteint",""))))</f>
        <v/>
      </c>
    </row>
    <row r="95">
      <c r="A95" s="13" t="n"/>
      <c r="B95" s="13" t="n"/>
      <c r="C95" s="26">
        <f>IF(OR(A95="",B95=""),"",A95&amp;"|"&amp;B95)</f>
        <v/>
      </c>
      <c r="D95" s="35" t="n"/>
      <c r="E95" s="29">
        <f>IF(C95="","",SUMIFS('Dépenses'!$J$2:$J$201,'Dépenses'!$F$2:$F$201,A95,'Dépenses'!$G$2:$G$201,B95,'Dépenses'!$N$2:$N$201,"Saisie")+SUMIFS('Dépenses'!$J$2:$J$201,'Dépenses'!$F$2:$F$201,A95,'Dépenses'!$G$2:$G$201,B95,'Dépenses'!$N$2:$N$201,"Contrôlée"))</f>
        <v/>
      </c>
      <c r="F95" s="29">
        <f>IF(D95="","",D95-E95)</f>
        <v/>
      </c>
      <c r="G95" s="27">
        <f>IF(D95="","",IFERROR(E95/D95,0))</f>
        <v/>
      </c>
      <c r="H95" s="23">
        <f>IF(C95="","",IF(D95&lt;=0,"Budget absent",IF(F95&lt;0,"Budget dépassé",IF(G95&gt;='Paramètres'!$B$6,"Seuil atteint",""))))</f>
        <v/>
      </c>
    </row>
    <row r="96">
      <c r="A96" s="13" t="n"/>
      <c r="B96" s="13" t="n"/>
      <c r="C96" s="26">
        <f>IF(OR(A96="",B96=""),"",A96&amp;"|"&amp;B96)</f>
        <v/>
      </c>
      <c r="D96" s="35" t="n"/>
      <c r="E96" s="29">
        <f>IF(C96="","",SUMIFS('Dépenses'!$J$2:$J$201,'Dépenses'!$F$2:$F$201,A96,'Dépenses'!$G$2:$G$201,B96,'Dépenses'!$N$2:$N$201,"Saisie")+SUMIFS('Dépenses'!$J$2:$J$201,'Dépenses'!$F$2:$F$201,A96,'Dépenses'!$G$2:$G$201,B96,'Dépenses'!$N$2:$N$201,"Contrôlée"))</f>
        <v/>
      </c>
      <c r="F96" s="29">
        <f>IF(D96="","",D96-E96)</f>
        <v/>
      </c>
      <c r="G96" s="27">
        <f>IF(D96="","",IFERROR(E96/D96,0))</f>
        <v/>
      </c>
      <c r="H96" s="23">
        <f>IF(C96="","",IF(D96&lt;=0,"Budget absent",IF(F96&lt;0,"Budget dépassé",IF(G96&gt;='Paramètres'!$B$6,"Seuil atteint",""))))</f>
        <v/>
      </c>
    </row>
    <row r="97">
      <c r="A97" s="13" t="n"/>
      <c r="B97" s="13" t="n"/>
      <c r="C97" s="26">
        <f>IF(OR(A97="",B97=""),"",A97&amp;"|"&amp;B97)</f>
        <v/>
      </c>
      <c r="D97" s="35" t="n"/>
      <c r="E97" s="29">
        <f>IF(C97="","",SUMIFS('Dépenses'!$J$2:$J$201,'Dépenses'!$F$2:$F$201,A97,'Dépenses'!$G$2:$G$201,B97,'Dépenses'!$N$2:$N$201,"Saisie")+SUMIFS('Dépenses'!$J$2:$J$201,'Dépenses'!$F$2:$F$201,A97,'Dépenses'!$G$2:$G$201,B97,'Dépenses'!$N$2:$N$201,"Contrôlée"))</f>
        <v/>
      </c>
      <c r="F97" s="29">
        <f>IF(D97="","",D97-E97)</f>
        <v/>
      </c>
      <c r="G97" s="27">
        <f>IF(D97="","",IFERROR(E97/D97,0))</f>
        <v/>
      </c>
      <c r="H97" s="23">
        <f>IF(C97="","",IF(D97&lt;=0,"Budget absent",IF(F97&lt;0,"Budget dépassé",IF(G97&gt;='Paramètres'!$B$6,"Seuil atteint",""))))</f>
        <v/>
      </c>
    </row>
    <row r="98">
      <c r="A98" s="13" t="n"/>
      <c r="B98" s="13" t="n"/>
      <c r="C98" s="26">
        <f>IF(OR(A98="",B98=""),"",A98&amp;"|"&amp;B98)</f>
        <v/>
      </c>
      <c r="D98" s="35" t="n"/>
      <c r="E98" s="29">
        <f>IF(C98="","",SUMIFS('Dépenses'!$J$2:$J$201,'Dépenses'!$F$2:$F$201,A98,'Dépenses'!$G$2:$G$201,B98,'Dépenses'!$N$2:$N$201,"Saisie")+SUMIFS('Dépenses'!$J$2:$J$201,'Dépenses'!$F$2:$F$201,A98,'Dépenses'!$G$2:$G$201,B98,'Dépenses'!$N$2:$N$201,"Contrôlée"))</f>
        <v/>
      </c>
      <c r="F98" s="29">
        <f>IF(D98="","",D98-E98)</f>
        <v/>
      </c>
      <c r="G98" s="27">
        <f>IF(D98="","",IFERROR(E98/D98,0))</f>
        <v/>
      </c>
      <c r="H98" s="23">
        <f>IF(C98="","",IF(D98&lt;=0,"Budget absent",IF(F98&lt;0,"Budget dépassé",IF(G98&gt;='Paramètres'!$B$6,"Seuil atteint",""))))</f>
        <v/>
      </c>
    </row>
    <row r="99">
      <c r="A99" s="13" t="n"/>
      <c r="B99" s="13" t="n"/>
      <c r="C99" s="26">
        <f>IF(OR(A99="",B99=""),"",A99&amp;"|"&amp;B99)</f>
        <v/>
      </c>
      <c r="D99" s="35" t="n"/>
      <c r="E99" s="29">
        <f>IF(C99="","",SUMIFS('Dépenses'!$J$2:$J$201,'Dépenses'!$F$2:$F$201,A99,'Dépenses'!$G$2:$G$201,B99,'Dépenses'!$N$2:$N$201,"Saisie")+SUMIFS('Dépenses'!$J$2:$J$201,'Dépenses'!$F$2:$F$201,A99,'Dépenses'!$G$2:$G$201,B99,'Dépenses'!$N$2:$N$201,"Contrôlée"))</f>
        <v/>
      </c>
      <c r="F99" s="29">
        <f>IF(D99="","",D99-E99)</f>
        <v/>
      </c>
      <c r="G99" s="27">
        <f>IF(D99="","",IFERROR(E99/D99,0))</f>
        <v/>
      </c>
      <c r="H99" s="23">
        <f>IF(C99="","",IF(D99&lt;=0,"Budget absent",IF(F99&lt;0,"Budget dépassé",IF(G99&gt;='Paramètres'!$B$6,"Seuil atteint",""))))</f>
        <v/>
      </c>
    </row>
    <row r="100">
      <c r="A100" s="13" t="n"/>
      <c r="B100" s="13" t="n"/>
      <c r="C100" s="26">
        <f>IF(OR(A100="",B100=""),"",A100&amp;"|"&amp;B100)</f>
        <v/>
      </c>
      <c r="D100" s="35" t="n"/>
      <c r="E100" s="29">
        <f>IF(C100="","",SUMIFS('Dépenses'!$J$2:$J$201,'Dépenses'!$F$2:$F$201,A100,'Dépenses'!$G$2:$G$201,B100,'Dépenses'!$N$2:$N$201,"Saisie")+SUMIFS('Dépenses'!$J$2:$J$201,'Dépenses'!$F$2:$F$201,A100,'Dépenses'!$G$2:$G$201,B100,'Dépenses'!$N$2:$N$201,"Contrôlée"))</f>
        <v/>
      </c>
      <c r="F100" s="29">
        <f>IF(D100="","",D100-E100)</f>
        <v/>
      </c>
      <c r="G100" s="27">
        <f>IF(D100="","",IFERROR(E100/D100,0))</f>
        <v/>
      </c>
      <c r="H100" s="23">
        <f>IF(C100="","",IF(D100&lt;=0,"Budget absent",IF(F100&lt;0,"Budget dépassé",IF(G100&gt;='Paramètres'!$B$6,"Seuil atteint",""))))</f>
        <v/>
      </c>
    </row>
    <row r="101">
      <c r="A101" s="13" t="n"/>
      <c r="B101" s="13" t="n"/>
      <c r="C101" s="26">
        <f>IF(OR(A101="",B101=""),"",A101&amp;"|"&amp;B101)</f>
        <v/>
      </c>
      <c r="D101" s="35" t="n"/>
      <c r="E101" s="29">
        <f>IF(C101="","",SUMIFS('Dépenses'!$J$2:$J$201,'Dépenses'!$F$2:$F$201,A101,'Dépenses'!$G$2:$G$201,B101,'Dépenses'!$N$2:$N$201,"Saisie")+SUMIFS('Dépenses'!$J$2:$J$201,'Dépenses'!$F$2:$F$201,A101,'Dépenses'!$G$2:$G$201,B101,'Dépenses'!$N$2:$N$201,"Contrôlée"))</f>
        <v/>
      </c>
      <c r="F101" s="29">
        <f>IF(D101="","",D101-E101)</f>
        <v/>
      </c>
      <c r="G101" s="27">
        <f>IF(D101="","",IFERROR(E101/D101,0))</f>
        <v/>
      </c>
      <c r="H101" s="23">
        <f>IF(C101="","",IF(D101&lt;=0,"Budget absent",IF(F101&lt;0,"Budget dépassé",IF(G101&gt;='Paramètres'!$B$6,"Seuil atteint",""))))</f>
        <v/>
      </c>
    </row>
  </sheetData>
  <autoFilter ref="A1:H101"/>
  <conditionalFormatting sqref="A2:C101">
    <cfRule type="expression" priority="1" dxfId="0">
      <formula>AND($A2&lt;&gt;"",$B2&lt;&gt;"",COUNTIFS($A$2:$A$101,$A2,$B$2:$B$101,$B2)&gt;1)</formula>
    </cfRule>
  </conditionalFormatting>
  <conditionalFormatting sqref="A2:H101">
    <cfRule type="expression" priority="2" dxfId="0">
      <formula>AND($C2&lt;&gt;"",$D2&lt;&gt;"",$F2&lt;0)</formula>
    </cfRule>
    <cfRule type="expression" priority="4" dxfId="2">
      <formula>AND($C2&lt;&gt;"",$D2&gt;0,$F2&gt;=0,$G2&gt;=$L$2)</formula>
    </cfRule>
  </conditionalFormatting>
  <conditionalFormatting sqref="D2:H101">
    <cfRule type="expression" priority="3" dxfId="0">
      <formula>AND($C2&lt;&gt;"",OR($D2="",$D2&lt;=0))</formula>
    </cfRule>
  </conditionalFormatting>
  <dataValidations count="3">
    <dataValidation sqref="A2:A101" showErrorMessage="1" showDropDown="0" showInputMessage="1" allowBlank="1" errorTitle="Lot incorrect" error="Sélectionnez un lot proposé dans les paramètres." type="list">
      <formula1>$J$2:$J$10</formula1>
    </dataValidation>
    <dataValidation sqref="B2:B101" showErrorMessage="1" showDropDown="0" showInputMessage="1" allowBlank="1" errorTitle="Poste incorrect" error="Sélectionnez un poste proposé dans les paramètres." type="list">
      <formula1>$K$2:$K$15</formula1>
    </dataValidation>
    <dataValidation sqref="D2:D101" showErrorMessage="1" showInputMessage="1" allowBlank="1" errorTitle="Budget incorrect" error="Le budget HT doit être strictement positif lorsqu’il est renseigné." type="decimal" operator="greaterThan">
      <formula1>0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2026-09-07T18:30:47Z</dcterms:created>
  <dcterms:modified xmlns:dcterms="http://purl.org/dc/terms/" xmlns:xsi="http://www.w3.org/2001/XMLSchema-instance" xsi:type="dcterms:W3CDTF">2026-09-07T18:30:47Z</dcterms:modified>
</cp:coreProperties>
</file>