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ynthèse" sheetId="1" state="visible" r:id="rId1"/>
    <sheet xmlns:r="http://schemas.openxmlformats.org/officeDocument/2006/relationships" name="Modifications" sheetId="2" state="visible" r:id="rId2"/>
    <sheet xmlns:r="http://schemas.openxmlformats.org/officeDocument/2006/relationships" name="Paramètres" sheetId="3" state="visible" r:id="rId3"/>
    <sheet xmlns:r="http://schemas.openxmlformats.org/officeDocument/2006/relationships" name="Mode d’emploi" sheetId="4" state="visible" r:id="rId4"/>
  </sheets>
  <definedNames/>
  <calcPr calcId="124519" calcMode="auto" fullCalcOnLoad="1" forceFullCalc="1"/>
</workbook>
</file>

<file path=xl/styles.xml><?xml version="1.0" encoding="utf-8"?>
<styleSheet xmlns="http://schemas.openxmlformats.org/spreadsheetml/2006/main">
  <numFmts count="3">
    <numFmt numFmtId="164" formatCode="dd/mm/yyyy"/>
    <numFmt numFmtId="165" formatCode="# ##0,00 €"/>
    <numFmt numFmtId="166" formatCode="0,0 %"/>
  </numFmts>
  <fonts count="6">
    <font>
      <name val="Calibri"/>
      <family val="2"/>
      <color theme="1"/>
      <sz val="11"/>
      <scheme val="minor"/>
    </font>
    <font>
      <name val="Aptos Display"/>
      <b val="1"/>
      <color rgb="00FFFFFF"/>
      <sz val="16"/>
    </font>
    <font>
      <name val="Aptos"/>
      <b val="1"/>
      <color rgb="001F2933"/>
      <sz val="10"/>
    </font>
    <font>
      <name val="Aptos"/>
      <color rgb="001F2933"/>
      <sz val="10"/>
    </font>
    <font>
      <name val="Aptos"/>
      <i val="1"/>
      <color rgb="005B6573"/>
      <sz val="9"/>
    </font>
    <font>
      <name val="Aptos"/>
      <b val="1"/>
      <color rgb="00FFFFFF"/>
      <sz val="10"/>
    </font>
  </fonts>
  <fills count="7">
    <fill>
      <patternFill/>
    </fill>
    <fill>
      <patternFill patternType="gray125"/>
    </fill>
    <fill>
      <patternFill patternType="solid">
        <fgColor rgb="00132238"/>
      </patternFill>
    </fill>
    <fill>
      <patternFill patternType="solid">
        <fgColor rgb="00F5F1E7"/>
      </patternFill>
    </fill>
    <fill>
      <patternFill patternType="solid">
        <fgColor rgb="00FFF0AE"/>
      </patternFill>
    </fill>
    <fill>
      <patternFill patternType="solid">
        <fgColor rgb="00A84F2A"/>
      </patternFill>
    </fill>
    <fill>
      <patternFill patternType="solid">
        <fgColor rgb="00FFFFFF"/>
      </patternFill>
    </fill>
  </fills>
  <borders count="6">
    <border>
      <left/>
      <right/>
      <top/>
      <bottom/>
      <diagonal/>
    </border>
    <border>
      <left style="thin">
        <color rgb="00C9CED2"/>
      </left>
      <right style="thin">
        <color rgb="00C9CED2"/>
      </right>
      <top style="thin">
        <color rgb="00C9CED2"/>
      </top>
      <bottom style="thin">
        <color rgb="00C9CED2"/>
      </bottom>
    </border>
    <border>
      <left/>
      <right/>
      <top style="thin">
        <color rgb="00C9CED2"/>
      </top>
      <bottom/>
      <diagonal/>
    </border>
    <border>
      <left/>
      <right style="thin">
        <color rgb="00C9CED2"/>
      </right>
      <top style="thin">
        <color rgb="00C9CED2"/>
      </top>
      <bottom/>
      <diagonal/>
    </border>
    <border>
      <left/>
      <right/>
      <top style="thin">
        <color rgb="00C9CED2"/>
      </top>
      <bottom style="thin">
        <color rgb="00C9CED2"/>
      </bottom>
      <diagonal/>
    </border>
    <border>
      <left/>
      <right style="thin">
        <color rgb="00C9CED2"/>
      </right>
      <top style="thin">
        <color rgb="00C9CED2"/>
      </top>
      <bottom style="thin">
        <color rgb="00C9CED2"/>
      </bottom>
      <diagonal/>
    </border>
  </borders>
  <cellStyleXfs count="1">
    <xf numFmtId="0" fontId="0" fillId="0" borderId="0"/>
  </cellStyleXfs>
  <cellXfs count="37">
    <xf numFmtId="0" fontId="0" fillId="0" borderId="0" pivotButton="0" quotePrefix="0" xfId="0"/>
    <xf numFmtId="0" fontId="1" fillId="2" borderId="1" applyAlignment="1" pivotButton="0" quotePrefix="0" xfId="0">
      <alignment horizontal="left" vertical="center"/>
    </xf>
    <xf numFmtId="0" fontId="0" fillId="2" borderId="1" pivotButton="0" quotePrefix="0" xfId="0"/>
    <xf numFmtId="0" fontId="2" fillId="3" borderId="1" applyAlignment="1" pivotButton="0" quotePrefix="0" xfId="0">
      <alignment horizontal="left" vertical="top" wrapText="1"/>
    </xf>
    <xf numFmtId="164" fontId="3" fillId="3" borderId="1" applyAlignment="1" pivotButton="0" quotePrefix="0" xfId="0">
      <alignment horizontal="left" vertical="top" wrapText="1"/>
    </xf>
    <xf numFmtId="0" fontId="3" fillId="3" borderId="1" applyAlignment="1" pivotButton="0" quotePrefix="0" xfId="0">
      <alignment horizontal="left" vertical="top" wrapText="1"/>
    </xf>
    <xf numFmtId="0" fontId="5" fillId="5" borderId="1" applyAlignment="1" pivotButton="0" quotePrefix="0" xfId="0">
      <alignment horizontal="center" vertical="center" wrapText="1"/>
    </xf>
    <xf numFmtId="0" fontId="2" fillId="3" borderId="1" applyAlignment="1" pivotButton="0" quotePrefix="0" xfId="0">
      <alignment horizontal="center" vertical="center" wrapText="1"/>
    </xf>
    <xf numFmtId="1" fontId="2" fillId="3" borderId="1" applyAlignment="1" pivotButton="0" quotePrefix="0" xfId="0">
      <alignment horizontal="center" vertical="center" wrapText="1"/>
    </xf>
    <xf numFmtId="0" fontId="3" fillId="6" borderId="1" applyAlignment="1" pivotButton="0" quotePrefix="0" xfId="0">
      <alignment horizontal="left" vertical="top" wrapText="1"/>
    </xf>
    <xf numFmtId="0" fontId="2" fillId="6" borderId="1" applyAlignment="1" pivotButton="0" quotePrefix="0" xfId="0">
      <alignment horizontal="center" vertical="center" wrapText="1"/>
    </xf>
    <xf numFmtId="1" fontId="2" fillId="6" borderId="1" applyAlignment="1" pivotButton="0" quotePrefix="0" xfId="0">
      <alignment horizontal="center" vertical="center" wrapText="1"/>
    </xf>
    <xf numFmtId="165" fontId="2" fillId="3" borderId="1" applyAlignment="1" pivotButton="0" quotePrefix="0" xfId="0">
      <alignment horizontal="center" vertical="center" wrapText="1"/>
    </xf>
    <xf numFmtId="165" fontId="2" fillId="6" borderId="1" applyAlignment="1" pivotButton="0" quotePrefix="0" xfId="0">
      <alignment horizontal="center" vertical="center" wrapText="1"/>
    </xf>
    <xf numFmtId="166" fontId="2" fillId="6" borderId="1" applyAlignment="1" pivotButton="0" quotePrefix="0" xfId="0">
      <alignment horizontal="center" vertical="center" wrapText="1"/>
    </xf>
    <xf numFmtId="1" fontId="0" fillId="0" borderId="0" pivotButton="0" quotePrefix="0" xfId="0"/>
    <xf numFmtId="1" fontId="5" fillId="5" borderId="1" applyAlignment="1" pivotButton="0" quotePrefix="0" xfId="0">
      <alignment horizontal="center" vertical="center" wrapText="1"/>
    </xf>
    <xf numFmtId="0" fontId="3" fillId="4" borderId="1" applyAlignment="1" pivotButton="0" quotePrefix="0" xfId="0">
      <alignment horizontal="center" vertical="center" wrapText="1"/>
    </xf>
    <xf numFmtId="164" fontId="3" fillId="4" borderId="1" applyAlignment="1" pivotButton="0" quotePrefix="0" xfId="0">
      <alignment horizontal="center" vertical="center" wrapText="1"/>
    </xf>
    <xf numFmtId="0" fontId="3" fillId="4" borderId="1" applyAlignment="1" pivotButton="0" quotePrefix="0" xfId="0">
      <alignment horizontal="left" vertical="top" wrapText="1"/>
    </xf>
    <xf numFmtId="165" fontId="3" fillId="4" borderId="1" applyAlignment="1" pivotButton="0" quotePrefix="0" xfId="0">
      <alignment horizontal="center" vertical="center" wrapText="1"/>
    </xf>
    <xf numFmtId="1" fontId="3" fillId="4" borderId="1" applyAlignment="1" pivotButton="0" quotePrefix="0" xfId="0">
      <alignment horizontal="center" vertical="center" wrapText="1"/>
    </xf>
    <xf numFmtId="1" fontId="3" fillId="3" borderId="1" applyAlignment="1" pivotButton="0" quotePrefix="0" xfId="0">
      <alignment horizontal="center" vertical="center" wrapText="1"/>
    </xf>
    <xf numFmtId="0" fontId="3" fillId="3" borderId="1" applyAlignment="1" pivotButton="0" quotePrefix="0" xfId="0">
      <alignment horizontal="center" vertical="center" wrapText="1"/>
    </xf>
    <xf numFmtId="1" fontId="3" fillId="6" borderId="1" applyAlignment="1" pivotButton="0" quotePrefix="0" xfId="0">
      <alignment horizontal="center" vertical="center" wrapText="1"/>
    </xf>
    <xf numFmtId="0" fontId="3" fillId="6" borderId="1" applyAlignment="1" pivotButton="0" quotePrefix="0" xfId="0">
      <alignment horizontal="center" vertical="center" wrapText="1"/>
    </xf>
    <xf numFmtId="0" fontId="4" fillId="3" borderId="1" applyAlignment="1" pivotButton="0" quotePrefix="0" xfId="0">
      <alignment horizontal="left" vertical="top" wrapText="1"/>
    </xf>
    <xf numFmtId="0" fontId="5" fillId="5" borderId="1" applyAlignment="1" pivotButton="0" quotePrefix="0" xfId="0">
      <alignment horizontal="left" vertical="top" wrapText="1"/>
    </xf>
    <xf numFmtId="0" fontId="2" fillId="4" borderId="1" applyAlignment="1" pivotButton="0" quotePrefix="0" xfId="0">
      <alignment horizontal="left" vertical="top" wrapText="1"/>
    </xf>
    <xf numFmtId="0" fontId="0" fillId="0" borderId="4" pivotButton="0" quotePrefix="0" xfId="0"/>
    <xf numFmtId="0" fontId="0" fillId="0" borderId="5" pivotButton="0" quotePrefix="0" xfId="0"/>
    <xf numFmtId="164" fontId="3" fillId="3" borderId="1" applyAlignment="1" pivotButton="0" quotePrefix="0" xfId="0">
      <alignment horizontal="left" vertical="top" wrapText="1"/>
    </xf>
    <xf numFmtId="165" fontId="2" fillId="3" borderId="1" applyAlignment="1" pivotButton="0" quotePrefix="0" xfId="0">
      <alignment horizontal="center" vertical="center" wrapText="1"/>
    </xf>
    <xf numFmtId="165" fontId="2" fillId="6" borderId="1" applyAlignment="1" pivotButton="0" quotePrefix="0" xfId="0">
      <alignment horizontal="center" vertical="center" wrapText="1"/>
    </xf>
    <xf numFmtId="166" fontId="2" fillId="6" borderId="1" applyAlignment="1" pivotButton="0" quotePrefix="0" xfId="0">
      <alignment horizontal="center" vertical="center" wrapText="1"/>
    </xf>
    <xf numFmtId="164" fontId="3" fillId="4" borderId="1" applyAlignment="1" pivotButton="0" quotePrefix="0" xfId="0">
      <alignment horizontal="center" vertical="center" wrapText="1"/>
    </xf>
    <xf numFmtId="165" fontId="3" fillId="4" borderId="1" applyAlignment="1" pivotButton="0" quotePrefix="0" xfId="0">
      <alignment horizontal="center" vertical="center" wrapText="1"/>
    </xf>
  </cellXfs>
  <cellStyles count="1">
    <cellStyle name="Normal" xfId="0" builtinId="0" hidden="0"/>
  </cellStyles>
  <dxfs count="5">
    <dxf>
      <font>
        <name val="Aptos"/>
        <b val="1"/>
        <color rgb="00FFFFFF"/>
        <sz val="10"/>
      </font>
      <fill>
        <patternFill patternType="solid">
          <fgColor rgb="00A84F2A"/>
        </patternFill>
      </fill>
    </dxf>
    <dxf>
      <font>
        <name val="Aptos"/>
        <b val="1"/>
        <color rgb="001F2933"/>
        <sz val="10"/>
      </font>
      <fill>
        <patternFill patternType="solid">
          <fgColor rgb="00F4B183"/>
        </patternFill>
      </fill>
    </dxf>
    <dxf>
      <font>
        <name val="Aptos"/>
        <b val="1"/>
        <color rgb="001F2933"/>
        <sz val="10"/>
      </font>
      <fill>
        <patternFill patternType="solid">
          <fgColor rgb="00FFF0AE"/>
        </patternFill>
      </fill>
    </dxf>
    <dxf>
      <font>
        <name val="Aptos"/>
        <b val="1"/>
        <color rgb="00FFFFFF"/>
        <sz val="10"/>
      </font>
      <fill>
        <patternFill patternType="solid">
          <fgColor rgb="002F6B4F"/>
        </patternFill>
      </fill>
    </dxf>
    <dxf>
      <font>
        <name val="Aptos"/>
        <b val="1"/>
        <color rgb="001F2933"/>
        <sz val="10"/>
      </font>
      <fill>
        <patternFill patternType="solid">
          <fgColor rgb="00D9D9D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ables/table1.xml><?xml version="1.0" encoding="utf-8"?>
<table xmlns="http://schemas.openxmlformats.org/spreadsheetml/2006/main" id="1" name="tblModifications" displayName="tblModifications" ref="A4:Y204" headerRowCount="1">
  <autoFilter ref="A4:Y204"/>
  <tableColumns count="25">
    <tableColumn id="1" name="ID modification"/>
    <tableColumn id="2" name="Date de demande"/>
    <tableColumn id="3" name="Demandeur (rôle ou entité)"/>
    <tableColumn id="4" name="Lot"/>
    <tableColumn id="5" name="Zone"/>
    <tableColumn id="6" name="Objet"/>
    <tableColumn id="7" name="Description"/>
    <tableColumn id="8" name="Périmètre inclus"/>
    <tableColumn id="9" name="Périmètre exclu"/>
    <tableColumn id="10" name="Motif"/>
    <tableColumn id="11" name="Priorité"/>
    <tableColumn id="12" name="Statut"/>
    <tableColumn id="13" name="Décision"/>
    <tableColumn id="14" name="Date de décision"/>
    <tableColumn id="15" name="Responsable de l’instruction"/>
    <tableColumn id="16" name="Coût estimé HT"/>
    <tableColumn id="17" name="Impact délai estimé (jours)"/>
    <tableColumn id="18" name="Niveau de confiance"/>
    <tableColumn id="19" name="Date de réponse cible"/>
    <tableColumn id="20" name="Coût retenu HT"/>
    <tableColumn id="21" name="Délai retenu (jours)"/>
    <tableColumn id="22" name="Référence interne"/>
    <tableColumn id="23" name="Jours ouverts"/>
    <tableColumn id="24" name="Alerte"/>
    <tableColumn id="25" name="Qualité de saisie"/>
  </tableColumns>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tabColor rgb="002F6B4F"/>
    <outlinePr summaryBelow="1" summaryRight="1"/>
    <pageSetUpPr/>
  </sheetPr>
  <dimension ref="A1:E17"/>
  <sheetViews>
    <sheetView showGridLines="0" workbookViewId="0">
      <pane ySplit="3" topLeftCell="A4" activePane="bottomLeft" state="frozen"/>
      <selection pane="bottomLeft" activeCell="A1" sqref="A1"/>
    </sheetView>
  </sheetViews>
  <sheetFormatPr baseColWidth="8" defaultRowHeight="15"/>
  <cols>
    <col width="34" customWidth="1" min="1" max="1"/>
    <col width="22" customWidth="1" min="2" max="2"/>
    <col width="5" customWidth="1" min="3" max="3"/>
    <col width="27" customWidth="1" min="4" max="4"/>
    <col width="15" customWidth="1" min="5" max="5"/>
  </cols>
  <sheetData>
    <row r="1" ht="30" customHeight="1">
      <c r="A1" s="1" t="inlineStr">
        <is>
          <t>Synthèse des modifications — registre interne fictif</t>
        </is>
      </c>
      <c r="B1" s="29" t="n"/>
      <c r="C1" s="29" t="n"/>
      <c r="D1" s="29" t="n"/>
      <c r="E1" s="30" t="n"/>
    </row>
    <row r="2">
      <c r="A2" s="3" t="inlineStr">
        <is>
          <t>Date d’analyse</t>
        </is>
      </c>
      <c r="B2" s="31">
        <f>'Paramètres'!$B$2</f>
        <v/>
      </c>
    </row>
    <row r="3" ht="38" customHeight="1">
      <c r="A3" s="3" t="inlineStr">
        <is>
          <t>Lecture</t>
        </is>
      </c>
      <c r="B3" s="5" t="inlineStr">
        <is>
          <t>Les valeurs sont recalculées à partir du registre. Les coûts et délais restent des estimations internes d’aide à la décision.</t>
        </is>
      </c>
    </row>
    <row r="4">
      <c r="A4" s="6" t="inlineStr">
        <is>
          <t>Indicateurs clés</t>
        </is>
      </c>
      <c r="B4" s="6" t="inlineStr">
        <is>
          <t>Valeur</t>
        </is>
      </c>
      <c r="D4" s="6" t="inlineStr">
        <is>
          <t>Volumes par statut</t>
        </is>
      </c>
      <c r="E4" s="6" t="inlineStr">
        <is>
          <t>Nombre</t>
        </is>
      </c>
    </row>
    <row r="5">
      <c r="A5" s="5" t="inlineStr">
        <is>
          <t>Demandes enregistrées</t>
        </is>
      </c>
      <c r="B5" s="7">
        <f>COUNTIF(Modifications!$A$5:$A$204,"&lt;&gt;")</f>
        <v/>
      </c>
      <c r="D5" s="5" t="inlineStr">
        <is>
          <t>Nouvelle</t>
        </is>
      </c>
      <c r="E5" s="8">
        <f>COUNTIFS(Modifications!$A$5:$A$204,"&lt;&gt;",Modifications!$L$5:$L$204,"Nouvelle")</f>
        <v/>
      </c>
    </row>
    <row r="6">
      <c r="A6" s="9" t="inlineStr">
        <is>
          <t>Demandes actives</t>
        </is>
      </c>
      <c r="B6" s="10">
        <f>COUNTIFS(Modifications!$A$5:$A$204,"&lt;&gt;",Modifications!$L$5:$L$204,"&lt;&gt;Clôturée",Modifications!$L$5:$L$204,"&lt;&gt;Annulée")</f>
        <v/>
      </c>
      <c r="D6" s="9" t="inlineStr">
        <is>
          <t>À analyser</t>
        </is>
      </c>
      <c r="E6" s="11">
        <f>COUNTIFS(Modifications!$A$5:$A$204,"&lt;&gt;",Modifications!$L$5:$L$204,"À analyser")</f>
        <v/>
      </c>
    </row>
    <row r="7">
      <c r="A7" s="5" t="inlineStr">
        <is>
          <t>Coût estimé sans décision</t>
        </is>
      </c>
      <c r="B7" s="32">
        <f>SUMIFS(Modifications!$P$5:$P$204,Modifications!$A$5:$A$204,"&lt;&gt;",Modifications!$M$5:$M$204,"")</f>
        <v/>
      </c>
      <c r="D7" s="5" t="inlineStr">
        <is>
          <t>Chiffrage en cours</t>
        </is>
      </c>
      <c r="E7" s="8">
        <f>COUNTIFS(Modifications!$A$5:$A$204,"&lt;&gt;",Modifications!$L$5:$L$204,"Chiffrage en cours")</f>
        <v/>
      </c>
    </row>
    <row r="8">
      <c r="A8" s="9" t="inlineStr">
        <is>
          <t>Coût retenu</t>
        </is>
      </c>
      <c r="B8" s="33">
        <f>SUMIFS(Modifications!$T$5:$T$204,Modifications!$M$5:$M$204,"Intégrer")</f>
        <v/>
      </c>
      <c r="D8" s="9" t="inlineStr">
        <is>
          <t>Soumise à décision</t>
        </is>
      </c>
      <c r="E8" s="11">
        <f>COUNTIFS(Modifications!$A$5:$A$204,"&lt;&gt;",Modifications!$L$5:$L$204,"Soumise à décision")</f>
        <v/>
      </c>
    </row>
    <row r="9">
      <c r="A9" s="5" t="inlineStr">
        <is>
          <t>Délai retenu indicatif</t>
        </is>
      </c>
      <c r="B9" s="8">
        <f>SUMIFS(Modifications!$U$5:$U$204,Modifications!$M$5:$M$204,"Intégrer")</f>
        <v/>
      </c>
      <c r="D9" s="5" t="inlineStr">
        <is>
          <t>Clôturée</t>
        </is>
      </c>
      <c r="E9" s="8">
        <f>COUNTIFS(Modifications!$A$5:$A$204,"&lt;&gt;",Modifications!$L$5:$L$204,"Clôturée")</f>
        <v/>
      </c>
    </row>
    <row r="10">
      <c r="A10" s="9" t="inlineStr">
        <is>
          <t>Taux d’intégration</t>
        </is>
      </c>
      <c r="B10" s="34">
        <f>IFERROR(COUNTIF(Modifications!$M$5:$M$204,"Intégrer")/COUNTIF(Modifications!$M$5:$M$204,"&lt;&gt;"),"")</f>
        <v/>
      </c>
      <c r="D10" s="9" t="inlineStr">
        <is>
          <t>Annulée</t>
        </is>
      </c>
      <c r="E10" s="11">
        <f>COUNTIFS(Modifications!$A$5:$A$204,"&lt;&gt;",Modifications!$L$5:$L$204,"Annulée")</f>
        <v/>
      </c>
    </row>
    <row r="11">
      <c r="E11" s="15" t="n"/>
    </row>
    <row r="12">
      <c r="A12" s="6" t="inlineStr">
        <is>
          <t>Points d’attention</t>
        </is>
      </c>
      <c r="B12" s="6" t="inlineStr">
        <is>
          <t>Nombre</t>
        </is>
      </c>
      <c r="D12" s="6" t="inlineStr">
        <is>
          <t>Décisions</t>
        </is>
      </c>
      <c r="E12" s="16" t="inlineStr">
        <is>
          <t>Nombre</t>
        </is>
      </c>
    </row>
    <row r="13">
      <c r="A13" s="5" t="inlineStr">
        <is>
          <t>Réponses en retard</t>
        </is>
      </c>
      <c r="B13" s="7">
        <f>COUNTIF(Modifications!$X$5:$X$204,"*Réponse en retard*")</f>
        <v/>
      </c>
      <c r="D13" s="5" t="inlineStr">
        <is>
          <t>Intégrer</t>
        </is>
      </c>
      <c r="E13" s="8">
        <f>COUNTIF(Modifications!$M$5:$M$204,"Intégrer")</f>
        <v/>
      </c>
    </row>
    <row r="14">
      <c r="A14" s="9" t="inlineStr">
        <is>
          <t>Saisies à compléter</t>
        </is>
      </c>
      <c r="B14" s="10">
        <f>COUNTIF(Modifications!$Y$5:$Y$204,"À compléter")</f>
        <v/>
      </c>
      <c r="D14" s="9" t="inlineStr">
        <is>
          <t>Ne pas intégrer</t>
        </is>
      </c>
      <c r="E14" s="11">
        <f>COUNTIF(Modifications!$M$5:$M$204,"Ne pas intégrer")</f>
        <v/>
      </c>
    </row>
    <row r="15">
      <c r="A15" s="5" t="inlineStr">
        <is>
          <t>Coûts élevés</t>
        </is>
      </c>
      <c r="B15" s="7">
        <f>COUNTIF(Modifications!$X$5:$X$204,"*Coût élevé*")</f>
        <v/>
      </c>
      <c r="D15" s="5" t="inlineStr">
        <is>
          <t>À réétudier</t>
        </is>
      </c>
      <c r="E15" s="8">
        <f>COUNTIF(Modifications!$M$5:$M$204,"À réétudier")</f>
        <v/>
      </c>
    </row>
    <row r="16">
      <c r="A16" s="9" t="inlineStr">
        <is>
          <t>Délais élevés</t>
        </is>
      </c>
      <c r="B16" s="10">
        <f>COUNTIF(Modifications!$X$5:$X$204,"*Délai élevé*")</f>
        <v/>
      </c>
      <c r="D16" s="9" t="inlineStr">
        <is>
          <t>Sans décision</t>
        </is>
      </c>
      <c r="E16" s="11">
        <f>COUNTIFS(Modifications!$A$5:$A$204,"&lt;&gt;",Modifications!$M$5:$M$204,"")</f>
        <v/>
      </c>
    </row>
    <row r="17">
      <c r="D17" s="5" t="inlineStr">
        <is>
          <t>Décisions renseignées</t>
        </is>
      </c>
      <c r="E17" s="8">
        <f>COUNTIF(Modifications!$M$5:$M$204,"&lt;&gt;")</f>
        <v/>
      </c>
    </row>
  </sheetData>
  <mergeCells count="1">
    <mergeCell ref="A1:E1"/>
  </mergeCells>
  <pageMargins left="0.75" right="0.75" top="1" bottom="1" header="0.5" footer="0.5"/>
  <pageSetup orientation="landscape" fitToHeight="1" fitToWidth="1"/>
</worksheet>
</file>

<file path=xl/worksheets/sheet2.xml><?xml version="1.0" encoding="utf-8"?>
<worksheet xmlns="http://schemas.openxmlformats.org/spreadsheetml/2006/main">
  <sheetPr>
    <tabColor rgb="00132238"/>
    <outlinePr summaryBelow="1" summaryRight="1"/>
    <pageSetUpPr/>
  </sheetPr>
  <dimension ref="A1:Y204"/>
  <sheetViews>
    <sheetView showGridLines="0" workbookViewId="0">
      <pane ySplit="4" topLeftCell="A5" activePane="bottomLeft" state="frozen"/>
      <selection pane="bottomLeft" activeCell="A1" sqref="A1"/>
    </sheetView>
  </sheetViews>
  <sheetFormatPr baseColWidth="8" defaultRowHeight="15"/>
  <cols>
    <col width="17" customWidth="1" min="1" max="1"/>
    <col width="15" customWidth="1" min="2" max="2"/>
    <col width="25" customWidth="1" min="3" max="3"/>
    <col width="18" customWidth="1" min="4" max="4"/>
    <col width="20" customWidth="1" min="5" max="5"/>
    <col width="31" customWidth="1" min="6" max="6"/>
    <col width="43" customWidth="1" min="7" max="7"/>
    <col width="34" customWidth="1" min="8" max="8"/>
    <col width="32" customWidth="1" min="9" max="9"/>
    <col width="27" customWidth="1" min="10" max="10"/>
    <col width="13" customWidth="1" min="11" max="11"/>
    <col width="23" customWidth="1" min="12" max="12"/>
    <col width="19" customWidth="1" min="13" max="13"/>
    <col width="16" customWidth="1" min="14" max="14"/>
    <col width="27" customWidth="1" min="15" max="15"/>
    <col width="18" customWidth="1" min="16" max="16"/>
    <col width="19" customWidth="1" min="17" max="17"/>
    <col width="19" customWidth="1" min="18" max="18"/>
    <col width="17" customWidth="1" min="19" max="19"/>
    <col width="18" customWidth="1" min="20" max="20"/>
    <col width="18" customWidth="1" min="21" max="21"/>
    <col width="19" customWidth="1" min="22" max="22"/>
    <col width="14" customWidth="1" min="23" max="23"/>
    <col width="34" customWidth="1" min="24" max="24"/>
    <col width="18" customWidth="1" min="25" max="25"/>
  </cols>
  <sheetData>
    <row r="1" ht="30" customHeight="1">
      <c r="A1" s="1" t="inlineStr">
        <is>
          <t>Suivi des modifications — chantier de démonstration fictif</t>
        </is>
      </c>
      <c r="B1" s="29" t="n"/>
      <c r="C1" s="29" t="n"/>
      <c r="D1" s="29" t="n"/>
      <c r="E1" s="29" t="n"/>
      <c r="F1" s="29" t="n"/>
      <c r="G1" s="29" t="n"/>
      <c r="H1" s="29" t="n"/>
      <c r="I1" s="29" t="n"/>
      <c r="J1" s="29" t="n"/>
      <c r="K1" s="29" t="n"/>
      <c r="L1" s="29" t="n"/>
      <c r="M1" s="29" t="n"/>
      <c r="N1" s="29" t="n"/>
      <c r="O1" s="29" t="n"/>
      <c r="P1" s="29" t="n"/>
      <c r="Q1" s="29" t="n"/>
      <c r="R1" s="29" t="n"/>
      <c r="S1" s="29" t="n"/>
      <c r="T1" s="29" t="n"/>
      <c r="U1" s="29" t="n"/>
      <c r="V1" s="29" t="n"/>
      <c r="W1" s="29" t="n"/>
      <c r="X1" s="29" t="n"/>
      <c r="Y1" s="30" t="n"/>
    </row>
    <row r="2" ht="22" customHeight="1">
      <c r="A2" s="3" t="inlineStr">
        <is>
          <t>Date d’analyse</t>
        </is>
      </c>
      <c r="B2" s="31">
        <f>'Paramètres'!$B$2</f>
        <v/>
      </c>
    </row>
    <row r="3" ht="36" customHeight="1">
      <c r="A3" s="3" t="inlineStr">
        <is>
          <t>Consigne</t>
        </is>
      </c>
      <c r="B3" s="5" t="inlineStr">
        <is>
          <t>Renseigner les cellules jaunes. Une ligne sans identifiant est considérée comme inutilisée ; les colonnes W à Y sont calculées automatiquement.</t>
        </is>
      </c>
    </row>
    <row r="4" ht="52" customHeight="1">
      <c r="A4" s="6" t="inlineStr">
        <is>
          <t>ID modification</t>
        </is>
      </c>
      <c r="B4" s="6" t="inlineStr">
        <is>
          <t>Date de demande</t>
        </is>
      </c>
      <c r="C4" s="6" t="inlineStr">
        <is>
          <t>Demandeur (rôle ou entité)</t>
        </is>
      </c>
      <c r="D4" s="6" t="inlineStr">
        <is>
          <t>Lot</t>
        </is>
      </c>
      <c r="E4" s="6" t="inlineStr">
        <is>
          <t>Zone</t>
        </is>
      </c>
      <c r="F4" s="6" t="inlineStr">
        <is>
          <t>Objet</t>
        </is>
      </c>
      <c r="G4" s="6" t="inlineStr">
        <is>
          <t>Description</t>
        </is>
      </c>
      <c r="H4" s="6" t="inlineStr">
        <is>
          <t>Périmètre inclus</t>
        </is>
      </c>
      <c r="I4" s="6" t="inlineStr">
        <is>
          <t>Périmètre exclu</t>
        </is>
      </c>
      <c r="J4" s="6" t="inlineStr">
        <is>
          <t>Motif</t>
        </is>
      </c>
      <c r="K4" s="6" t="inlineStr">
        <is>
          <t>Priorité</t>
        </is>
      </c>
      <c r="L4" s="6" t="inlineStr">
        <is>
          <t>Statut</t>
        </is>
      </c>
      <c r="M4" s="6" t="inlineStr">
        <is>
          <t>Décision</t>
        </is>
      </c>
      <c r="N4" s="6" t="inlineStr">
        <is>
          <t>Date de décision</t>
        </is>
      </c>
      <c r="O4" s="6" t="inlineStr">
        <is>
          <t>Responsable de l’instruction</t>
        </is>
      </c>
      <c r="P4" s="6" t="inlineStr">
        <is>
          <t>Coût estimé HT</t>
        </is>
      </c>
      <c r="Q4" s="6" t="inlineStr">
        <is>
          <t>Impact délai estimé (jours)</t>
        </is>
      </c>
      <c r="R4" s="6" t="inlineStr">
        <is>
          <t>Niveau de confiance</t>
        </is>
      </c>
      <c r="S4" s="6" t="inlineStr">
        <is>
          <t>Date de réponse cible</t>
        </is>
      </c>
      <c r="T4" s="6" t="inlineStr">
        <is>
          <t>Coût retenu HT</t>
        </is>
      </c>
      <c r="U4" s="6" t="inlineStr">
        <is>
          <t>Délai retenu (jours)</t>
        </is>
      </c>
      <c r="V4" s="6" t="inlineStr">
        <is>
          <t>Référence interne</t>
        </is>
      </c>
      <c r="W4" s="6" t="inlineStr">
        <is>
          <t>Jours ouverts</t>
        </is>
      </c>
      <c r="X4" s="6" t="inlineStr">
        <is>
          <t>Alerte</t>
        </is>
      </c>
      <c r="Y4" s="6" t="inlineStr">
        <is>
          <t>Qualité de saisie</t>
        </is>
      </c>
    </row>
    <row r="5" ht="36" customHeight="1">
      <c r="A5" s="17" t="inlineStr">
        <is>
          <t>FICTIF-001</t>
        </is>
      </c>
      <c r="B5" s="35" t="n">
        <v>46252</v>
      </c>
      <c r="C5" s="19" t="inlineStr">
        <is>
          <t>Équipe projet fictive</t>
        </is>
      </c>
      <c r="D5" s="17" t="inlineStr">
        <is>
          <t>Cloisons</t>
        </is>
      </c>
      <c r="E5" s="19" t="inlineStr">
        <is>
          <t>Zone Z1 fictive</t>
        </is>
      </c>
      <c r="F5" s="19" t="inlineStr">
        <is>
          <t>Déplacement séparation Z1</t>
        </is>
      </c>
      <c r="G5" s="19" t="inlineStr">
        <is>
          <t>Ajustement fictif demandé pour réorganiser un espace témoin.</t>
        </is>
      </c>
      <c r="H5" s="19" t="inlineStr">
        <is>
          <t>Dépose et repose de la séparation légère</t>
        </is>
      </c>
      <c r="I5" s="19" t="inlineStr">
        <is>
          <t>Mobilier et réseaux voisins</t>
        </is>
      </c>
      <c r="J5" s="19" t="inlineStr">
        <is>
          <t>Demande fonctionnelle</t>
        </is>
      </c>
      <c r="K5" s="17" t="inlineStr">
        <is>
          <t>Normale</t>
        </is>
      </c>
      <c r="L5" s="17" t="inlineStr">
        <is>
          <t>Clôturée</t>
        </is>
      </c>
      <c r="M5" s="17" t="inlineStr">
        <is>
          <t>Intégrer</t>
        </is>
      </c>
      <c r="N5" s="35" t="n">
        <v>46259</v>
      </c>
      <c r="O5" s="19" t="inlineStr">
        <is>
          <t>Chargé d’affaires fictif</t>
        </is>
      </c>
      <c r="P5" s="36" t="n">
        <v>2450</v>
      </c>
      <c r="Q5" s="21" t="n">
        <v>2</v>
      </c>
      <c r="R5" s="17" t="inlineStr">
        <is>
          <t>Élevée</t>
        </is>
      </c>
      <c r="S5" s="35" t="n">
        <v>46259</v>
      </c>
      <c r="T5" s="36" t="n">
        <v>2450</v>
      </c>
      <c r="U5" s="21" t="n">
        <v>2</v>
      </c>
      <c r="V5" s="19" t="inlineStr">
        <is>
          <t>INT-FIC-001</t>
        </is>
      </c>
      <c r="W5" s="22">
        <f>IF(A5="","",IF(N5&lt;&gt;"",MAX(0,N5-B5),MAX(0,'Paramètres'!$B$2-B5)))</f>
        <v/>
      </c>
      <c r="X5" s="5">
        <f>IF(A5="","",_xlfn.TEXTJOIN(" — ",TRUE,IF(AND(S5&lt;&gt;"",S5&lt;'Paramètres'!$B$2,L5&lt;&gt;"Clôturée",L5&lt;&gt;"Annulée"),"Réponse en retard",""),IF(AND(P5&lt;&gt;"",P5&gt;'Paramètres'!$B$4),"Coût élevé",""),IF(AND(Q5&lt;&gt;"",Q5&gt;'Paramètres'!$B$5),"Délai élevé",""),IF(AND(L5="Clôturée",M5=""),"Décision manquante",""),IF(AND(M5&lt;&gt;"",N5=""),"Date décision manquante","")))</f>
        <v/>
      </c>
      <c r="Y5" s="23">
        <f>IF(A5="","",IF(COUNTA(B5,C5,D5,E5,F5,G5,J5,K5,L5,S5)&lt;10,"À compléter","Complet"))</f>
        <v/>
      </c>
    </row>
    <row r="6" ht="36" customHeight="1">
      <c r="A6" s="17" t="inlineStr">
        <is>
          <t>FICTIF-002</t>
        </is>
      </c>
      <c r="B6" s="35" t="n">
        <v>46254</v>
      </c>
      <c r="C6" s="19" t="inlineStr">
        <is>
          <t>Référent utilisateur fictif</t>
        </is>
      </c>
      <c r="D6" s="17" t="inlineStr">
        <is>
          <t>Électricité</t>
        </is>
      </c>
      <c r="E6" s="19" t="inlineStr">
        <is>
          <t>Bureau témoin fictif</t>
        </is>
      </c>
      <c r="F6" s="19" t="inlineStr">
        <is>
          <t>Ajout de prises témoin</t>
        </is>
      </c>
      <c r="G6" s="19" t="inlineStr">
        <is>
          <t>Ajout fictif de prises pour une configuration d’essai interne.</t>
        </is>
      </c>
      <c r="H6" s="19" t="inlineStr">
        <is>
          <t>Fourniture et pose des prises indiquées</t>
        </is>
      </c>
      <c r="I6" s="19" t="inlineStr">
        <is>
          <t>Adaptation générale du tableau</t>
        </is>
      </c>
      <c r="J6" s="19" t="inlineStr">
        <is>
          <t>Demande fonctionnelle</t>
        </is>
      </c>
      <c r="K6" s="17" t="inlineStr">
        <is>
          <t>Haute</t>
        </is>
      </c>
      <c r="L6" s="17" t="inlineStr">
        <is>
          <t>Soumise à décision</t>
        </is>
      </c>
      <c r="M6" s="17" t="n"/>
      <c r="N6" s="35" t="n"/>
      <c r="O6" s="19" t="inlineStr">
        <is>
          <t>Conducteur de travaux fictif</t>
        </is>
      </c>
      <c r="P6" s="36" t="n">
        <v>1180</v>
      </c>
      <c r="Q6" s="21" t="n">
        <v>1</v>
      </c>
      <c r="R6" s="17" t="inlineStr">
        <is>
          <t>Moyenne</t>
        </is>
      </c>
      <c r="S6" s="35" t="n">
        <v>46268</v>
      </c>
      <c r="T6" s="36" t="n"/>
      <c r="U6" s="21" t="n"/>
      <c r="V6" s="19" t="inlineStr">
        <is>
          <t>INT-FIC-002</t>
        </is>
      </c>
      <c r="W6" s="24">
        <f>IF(A6="","",IF(N6&lt;&gt;"",MAX(0,N6-B6),MAX(0,'Paramètres'!$B$2-B6)))</f>
        <v/>
      </c>
      <c r="X6" s="9">
        <f>IF(A6="","",_xlfn.TEXTJOIN(" — ",TRUE,IF(AND(S6&lt;&gt;"",S6&lt;'Paramètres'!$B$2,L6&lt;&gt;"Clôturée",L6&lt;&gt;"Annulée"),"Réponse en retard",""),IF(AND(P6&lt;&gt;"",P6&gt;'Paramètres'!$B$4),"Coût élevé",""),IF(AND(Q6&lt;&gt;"",Q6&gt;'Paramètres'!$B$5),"Délai élevé",""),IF(AND(L6="Clôturée",M6=""),"Décision manquante",""),IF(AND(M6&lt;&gt;"",N6=""),"Date décision manquante","")))</f>
        <v/>
      </c>
      <c r="Y6" s="25">
        <f>IF(A6="","",IF(COUNTA(B6,C6,D6,E6,F6,G6,J6,K6,L6,S6)&lt;10,"À compléter","Complet"))</f>
        <v/>
      </c>
    </row>
    <row r="7" ht="36" customHeight="1">
      <c r="A7" s="17" t="inlineStr">
        <is>
          <t>FICTIF-003</t>
        </is>
      </c>
      <c r="B7" s="35" t="n">
        <v>46256</v>
      </c>
      <c r="C7" s="19" t="inlineStr">
        <is>
          <t>Équipe conception fictive</t>
        </is>
      </c>
      <c r="D7" s="17" t="inlineStr">
        <is>
          <t>Menuiseries</t>
        </is>
      </c>
      <c r="E7" s="19" t="inlineStr">
        <is>
          <t>Accès témoin fictif</t>
        </is>
      </c>
      <c r="F7" s="19" t="inlineStr">
        <is>
          <t>Changement finition porte</t>
        </is>
      </c>
      <c r="G7" s="19" t="inlineStr">
        <is>
          <t>Variante fictive de finition pour une porte intérieure témoin.</t>
        </is>
      </c>
      <c r="H7" s="19" t="inlineStr">
        <is>
          <t>Analyse de la finition proposée</t>
        </is>
      </c>
      <c r="I7" s="19" t="inlineStr">
        <is>
          <t>Remplacement de la porte complète</t>
        </is>
      </c>
      <c r="J7" s="19" t="inlineStr">
        <is>
          <t>Esthétique</t>
        </is>
      </c>
      <c r="K7" s="17" t="inlineStr">
        <is>
          <t>Normale</t>
        </is>
      </c>
      <c r="L7" s="17" t="inlineStr">
        <is>
          <t>Clôturée</t>
        </is>
      </c>
      <c r="M7" s="17" t="inlineStr">
        <is>
          <t>Ne pas intégrer</t>
        </is>
      </c>
      <c r="N7" s="35" t="n">
        <v>46263</v>
      </c>
      <c r="O7" s="19" t="inlineStr">
        <is>
          <t>Chargé d’affaires fictif</t>
        </is>
      </c>
      <c r="P7" s="36" t="n">
        <v>3900</v>
      </c>
      <c r="Q7" s="21" t="n">
        <v>3</v>
      </c>
      <c r="R7" s="17" t="inlineStr">
        <is>
          <t>Élevée</t>
        </is>
      </c>
      <c r="S7" s="35" t="n">
        <v>46263</v>
      </c>
      <c r="T7" s="36" t="n"/>
      <c r="U7" s="21" t="n"/>
      <c r="V7" s="19" t="inlineStr">
        <is>
          <t>INT-FIC-003</t>
        </is>
      </c>
      <c r="W7" s="22">
        <f>IF(A7="","",IF(N7&lt;&gt;"",MAX(0,N7-B7),MAX(0,'Paramètres'!$B$2-B7)))</f>
        <v/>
      </c>
      <c r="X7" s="5">
        <f>IF(A7="","",_xlfn.TEXTJOIN(" — ",TRUE,IF(AND(S7&lt;&gt;"",S7&lt;'Paramètres'!$B$2,L7&lt;&gt;"Clôturée",L7&lt;&gt;"Annulée"),"Réponse en retard",""),IF(AND(P7&lt;&gt;"",P7&gt;'Paramètres'!$B$4),"Coût élevé",""),IF(AND(Q7&lt;&gt;"",Q7&gt;'Paramètres'!$B$5),"Délai élevé",""),IF(AND(L7="Clôturée",M7=""),"Décision manquante",""),IF(AND(M7&lt;&gt;"",N7=""),"Date décision manquante","")))</f>
        <v/>
      </c>
      <c r="Y7" s="23">
        <f>IF(A7="","",IF(COUNTA(B7,C7,D7,E7,F7,G7,J7,K7,L7,S7)&lt;10,"À compléter","Complet"))</f>
        <v/>
      </c>
    </row>
    <row r="8" ht="36" customHeight="1">
      <c r="A8" s="17" t="inlineStr">
        <is>
          <t>FICTIF-004</t>
        </is>
      </c>
      <c r="B8" s="35" t="n">
        <v>46259</v>
      </c>
      <c r="C8" s="19" t="inlineStr">
        <is>
          <t>Coordination technique fictive</t>
        </is>
      </c>
      <c r="D8" s="17" t="inlineStr">
        <is>
          <t>Plomberie</t>
        </is>
      </c>
      <c r="E8" s="19" t="inlineStr">
        <is>
          <t>Local A fictif</t>
        </is>
      </c>
      <c r="F8" s="19" t="inlineStr">
        <is>
          <t>Déplacement attente local A</t>
        </is>
      </c>
      <c r="G8" s="19" t="inlineStr">
        <is>
          <t>Étude fictive du déplacement d’une attente dans un local témoin.</t>
        </is>
      </c>
      <c r="H8" s="19" t="inlineStr">
        <is>
          <t>Repérage et estimation du déplacement</t>
        </is>
      </c>
      <c r="I8" s="19" t="inlineStr">
        <is>
          <t>Modification des équipements finaux</t>
        </is>
      </c>
      <c r="J8" s="19" t="inlineStr">
        <is>
          <t>Interface technique</t>
        </is>
      </c>
      <c r="K8" s="17" t="inlineStr">
        <is>
          <t>Haute</t>
        </is>
      </c>
      <c r="L8" s="17" t="inlineStr">
        <is>
          <t>Chiffrage en cours</t>
        </is>
      </c>
      <c r="M8" s="17" t="n"/>
      <c r="N8" s="35" t="n"/>
      <c r="O8" s="19" t="inlineStr">
        <is>
          <t>Responsable de chantier fictif</t>
        </is>
      </c>
      <c r="P8" s="36" t="n">
        <v>6750</v>
      </c>
      <c r="Q8" s="21" t="n">
        <v>4</v>
      </c>
      <c r="R8" s="17" t="inlineStr">
        <is>
          <t>Moyenne</t>
        </is>
      </c>
      <c r="S8" s="35" t="n">
        <v>46266</v>
      </c>
      <c r="T8" s="36" t="n"/>
      <c r="U8" s="21" t="n"/>
      <c r="V8" s="19" t="inlineStr">
        <is>
          <t>INT-FIC-004</t>
        </is>
      </c>
      <c r="W8" s="24">
        <f>IF(A8="","",IF(N8&lt;&gt;"",MAX(0,N8-B8),MAX(0,'Paramètres'!$B$2-B8)))</f>
        <v/>
      </c>
      <c r="X8" s="9">
        <f>IF(A8="","",_xlfn.TEXTJOIN(" — ",TRUE,IF(AND(S8&lt;&gt;"",S8&lt;'Paramètres'!$B$2,L8&lt;&gt;"Clôturée",L8&lt;&gt;"Annulée"),"Réponse en retard",""),IF(AND(P8&lt;&gt;"",P8&gt;'Paramètres'!$B$4),"Coût élevé",""),IF(AND(Q8&lt;&gt;"",Q8&gt;'Paramètres'!$B$5),"Délai élevé",""),IF(AND(L8="Clôturée",M8=""),"Décision manquante",""),IF(AND(M8&lt;&gt;"",N8=""),"Date décision manquante","")))</f>
        <v/>
      </c>
      <c r="Y8" s="25">
        <f>IF(A8="","",IF(COUNTA(B8,C8,D8,E8,F8,G8,J8,K8,L8,S8)&lt;10,"À compléter","Complet"))</f>
        <v/>
      </c>
    </row>
    <row r="9" ht="36" customHeight="1">
      <c r="A9" s="17" t="inlineStr">
        <is>
          <t>FICTIF-005</t>
        </is>
      </c>
      <c r="B9" s="35" t="n">
        <v>46261</v>
      </c>
      <c r="C9" s="19" t="inlineStr">
        <is>
          <t>Équipe projet fictive</t>
        </is>
      </c>
      <c r="D9" s="17" t="inlineStr">
        <is>
          <t>Revêtements</t>
        </is>
      </c>
      <c r="E9" s="19" t="inlineStr">
        <is>
          <t>Accueil fictif</t>
        </is>
      </c>
      <c r="F9" s="19" t="inlineStr">
        <is>
          <t>Variante de sol zone accueil</t>
        </is>
      </c>
      <c r="G9" s="19" t="inlineStr">
        <is>
          <t>Comparaison fictive d’une variante de revêtement pour la zone d’accueil.</t>
        </is>
      </c>
      <c r="H9" s="19" t="inlineStr">
        <is>
          <t>Chiffrage de la variante de sol</t>
        </is>
      </c>
      <c r="I9" s="19" t="inlineStr">
        <is>
          <t>Reprise des supports hors zone</t>
        </is>
      </c>
      <c r="J9" s="19" t="inlineStr">
        <is>
          <t>Optimisation</t>
        </is>
      </c>
      <c r="K9" s="17" t="inlineStr">
        <is>
          <t>Critique</t>
        </is>
      </c>
      <c r="L9" s="17" t="inlineStr">
        <is>
          <t>À analyser</t>
        </is>
      </c>
      <c r="M9" s="17" t="n"/>
      <c r="N9" s="35" t="n"/>
      <c r="O9" s="19" t="inlineStr">
        <is>
          <t>Chargé d’affaires fictif</t>
        </is>
      </c>
      <c r="P9" s="36" t="n">
        <v>12600</v>
      </c>
      <c r="Q9" s="21" t="n">
        <v>6</v>
      </c>
      <c r="R9" s="17" t="inlineStr">
        <is>
          <t>Faible</t>
        </is>
      </c>
      <c r="S9" s="35" t="n">
        <v>46268</v>
      </c>
      <c r="T9" s="36" t="n"/>
      <c r="U9" s="21" t="n"/>
      <c r="V9" s="19" t="inlineStr">
        <is>
          <t>INT-FIC-005</t>
        </is>
      </c>
      <c r="W9" s="22">
        <f>IF(A9="","",IF(N9&lt;&gt;"",MAX(0,N9-B9),MAX(0,'Paramètres'!$B$2-B9)))</f>
        <v/>
      </c>
      <c r="X9" s="5">
        <f>IF(A9="","",_xlfn.TEXTJOIN(" — ",TRUE,IF(AND(S9&lt;&gt;"",S9&lt;'Paramètres'!$B$2,L9&lt;&gt;"Clôturée",L9&lt;&gt;"Annulée"),"Réponse en retard",""),IF(AND(P9&lt;&gt;"",P9&gt;'Paramètres'!$B$4),"Coût élevé",""),IF(AND(Q9&lt;&gt;"",Q9&gt;'Paramètres'!$B$5),"Délai élevé",""),IF(AND(L9="Clôturée",M9=""),"Décision manquante",""),IF(AND(M9&lt;&gt;"",N9=""),"Date décision manquante","")))</f>
        <v/>
      </c>
      <c r="Y9" s="23">
        <f>IF(A9="","",IF(COUNTA(B9,C9,D9,E9,F9,G9,J9,K9,L9,S9)&lt;10,"À compléter","Complet"))</f>
        <v/>
      </c>
    </row>
    <row r="10" ht="36" customHeight="1">
      <c r="A10" s="17" t="inlineStr">
        <is>
          <t>FICTIF-006</t>
        </is>
      </c>
      <c r="B10" s="35" t="n">
        <v>46263</v>
      </c>
      <c r="C10" s="19" t="inlineStr">
        <is>
          <t>Référent ambiance fictif</t>
        </is>
      </c>
      <c r="D10" s="17" t="inlineStr">
        <is>
          <t>Peinture</t>
        </is>
      </c>
      <c r="E10" s="19" t="inlineStr">
        <is>
          <t>Couloir fictif</t>
        </is>
      </c>
      <c r="F10" s="19" t="inlineStr">
        <is>
          <t>Teinte complémentaire couloir</t>
        </is>
      </c>
      <c r="G10" s="19" t="inlineStr">
        <is>
          <t>Demande fictive d’une teinte complémentaire sur une zone limitée.</t>
        </is>
      </c>
      <c r="H10" s="19" t="inlineStr">
        <is>
          <t>Échantillon et application locale</t>
        </is>
      </c>
      <c r="I10" s="19" t="inlineStr">
        <is>
          <t>Reprise des autres circulations</t>
        </is>
      </c>
      <c r="J10" s="19" t="inlineStr">
        <is>
          <t>Esthétique</t>
        </is>
      </c>
      <c r="K10" s="17" t="inlineStr">
        <is>
          <t>Basse</t>
        </is>
      </c>
      <c r="L10" s="17" t="inlineStr">
        <is>
          <t>Nouvelle</t>
        </is>
      </c>
      <c r="M10" s="17" t="n"/>
      <c r="N10" s="35" t="n"/>
      <c r="O10" s="19" t="inlineStr">
        <is>
          <t>Responsable de chantier fictif</t>
        </is>
      </c>
      <c r="P10" s="36" t="n">
        <v>850</v>
      </c>
      <c r="Q10" s="21" t="n">
        <v>0</v>
      </c>
      <c r="R10" s="17" t="inlineStr">
        <is>
          <t>Moyenne</t>
        </is>
      </c>
      <c r="S10" s="35" t="n">
        <v>46273</v>
      </c>
      <c r="T10" s="36" t="n"/>
      <c r="U10" s="21" t="n"/>
      <c r="V10" s="19" t="inlineStr">
        <is>
          <t>INT-FIC-006</t>
        </is>
      </c>
      <c r="W10" s="24">
        <f>IF(A10="","",IF(N10&lt;&gt;"",MAX(0,N10-B10),MAX(0,'Paramètres'!$B$2-B10)))</f>
        <v/>
      </c>
      <c r="X10" s="9">
        <f>IF(A10="","",_xlfn.TEXTJOIN(" — ",TRUE,IF(AND(S10&lt;&gt;"",S10&lt;'Paramètres'!$B$2,L10&lt;&gt;"Clôturée",L10&lt;&gt;"Annulée"),"Réponse en retard",""),IF(AND(P10&lt;&gt;"",P10&gt;'Paramètres'!$B$4),"Coût élevé",""),IF(AND(Q10&lt;&gt;"",Q10&gt;'Paramètres'!$B$5),"Délai élevé",""),IF(AND(L10="Clôturée",M10=""),"Décision manquante",""),IF(AND(M10&lt;&gt;"",N10=""),"Date décision manquante","")))</f>
        <v/>
      </c>
      <c r="Y10" s="25">
        <f>IF(A10="","",IF(COUNTA(B10,C10,D10,E10,F10,G10,J10,K10,L10,S10)&lt;10,"À compléter","Complet"))</f>
        <v/>
      </c>
    </row>
    <row r="11" ht="36" customHeight="1">
      <c r="A11" s="17" t="inlineStr">
        <is>
          <t>FICTIF-007</t>
        </is>
      </c>
      <c r="B11" s="35" t="n">
        <v>46265</v>
      </c>
      <c r="C11" s="19" t="inlineStr">
        <is>
          <t>Équipe conception fictive</t>
        </is>
      </c>
      <c r="D11" s="17" t="inlineStr">
        <is>
          <t>Façade</t>
        </is>
      </c>
      <c r="E11" s="19" t="inlineStr">
        <is>
          <t>Élévation fictive</t>
        </is>
      </c>
      <c r="F11" s="19" t="inlineStr">
        <is>
          <t>Traitement décoratif fictif</t>
        </is>
      </c>
      <c r="G11" s="19" t="inlineStr">
        <is>
          <t>Proposition fictive de traitement décoratif finalement abandonnée.</t>
        </is>
      </c>
      <c r="H11" s="19" t="inlineStr">
        <is>
          <t>Étude visuelle préliminaire</t>
        </is>
      </c>
      <c r="I11" s="19" t="inlineStr">
        <is>
          <t>Travaux d’enveloppe et supports</t>
        </is>
      </c>
      <c r="J11" s="19" t="inlineStr">
        <is>
          <t>Esthétique</t>
        </is>
      </c>
      <c r="K11" s="17" t="inlineStr">
        <is>
          <t>Normale</t>
        </is>
      </c>
      <c r="L11" s="17" t="inlineStr">
        <is>
          <t>Annulée</t>
        </is>
      </c>
      <c r="M11" s="17" t="n"/>
      <c r="N11" s="35" t="n"/>
      <c r="O11" s="19" t="inlineStr">
        <is>
          <t>Chargé d’affaires fictif</t>
        </is>
      </c>
      <c r="P11" s="36" t="n">
        <v>18400</v>
      </c>
      <c r="Q11" s="21" t="n">
        <v>8</v>
      </c>
      <c r="R11" s="17" t="inlineStr">
        <is>
          <t>Faible</t>
        </is>
      </c>
      <c r="S11" s="35" t="n">
        <v>46272</v>
      </c>
      <c r="T11" s="36" t="n"/>
      <c r="U11" s="21" t="n"/>
      <c r="V11" s="19" t="inlineStr">
        <is>
          <t>INT-FIC-007</t>
        </is>
      </c>
      <c r="W11" s="22">
        <f>IF(A11="","",IF(N11&lt;&gt;"",MAX(0,N11-B11),MAX(0,'Paramètres'!$B$2-B11)))</f>
        <v/>
      </c>
      <c r="X11" s="5">
        <f>IF(A11="","",_xlfn.TEXTJOIN(" — ",TRUE,IF(AND(S11&lt;&gt;"",S11&lt;'Paramètres'!$B$2,L11&lt;&gt;"Clôturée",L11&lt;&gt;"Annulée"),"Réponse en retard",""),IF(AND(P11&lt;&gt;"",P11&gt;'Paramètres'!$B$4),"Coût élevé",""),IF(AND(Q11&lt;&gt;"",Q11&gt;'Paramètres'!$B$5),"Délai élevé",""),IF(AND(L11="Clôturée",M11=""),"Décision manquante",""),IF(AND(M11&lt;&gt;"",N11=""),"Date décision manquante","")))</f>
        <v/>
      </c>
      <c r="Y11" s="23">
        <f>IF(A11="","",IF(COUNTA(B11,C11,D11,E11,F11,G11,J11,K11,L11,S11)&lt;10,"À compléter","Complet"))</f>
        <v/>
      </c>
    </row>
    <row r="12" ht="36" customHeight="1">
      <c r="A12" s="17" t="inlineStr">
        <is>
          <t>FICTIF-008</t>
        </is>
      </c>
      <c r="B12" s="35" t="n">
        <v>46266</v>
      </c>
      <c r="C12" s="19" t="inlineStr">
        <is>
          <t>Coordination technique fictive</t>
        </is>
      </c>
      <c r="D12" s="17" t="inlineStr">
        <is>
          <t>CVC</t>
        </is>
      </c>
      <c r="E12" s="19" t="inlineStr">
        <is>
          <t>Bureau fictif</t>
        </is>
      </c>
      <c r="F12" s="19" t="inlineStr">
        <is>
          <t>Déplacement grille bureau</t>
        </is>
      </c>
      <c r="G12" s="19" t="inlineStr">
        <is>
          <t>Réexamen fictif de l’implantation d’une grille dans un bureau témoin.</t>
        </is>
      </c>
      <c r="H12" s="19" t="inlineStr">
        <is>
          <t>Analyse et estimation du déplacement</t>
        </is>
      </c>
      <c r="I12" s="19" t="inlineStr">
        <is>
          <t>Rééquilibrage général des réseaux</t>
        </is>
      </c>
      <c r="J12" s="19" t="inlineStr">
        <is>
          <t>Interface technique</t>
        </is>
      </c>
      <c r="K12" s="17" t="inlineStr">
        <is>
          <t>Haute</t>
        </is>
      </c>
      <c r="L12" s="17" t="inlineStr">
        <is>
          <t>Soumise à décision</t>
        </is>
      </c>
      <c r="M12" s="17" t="inlineStr">
        <is>
          <t>À réétudier</t>
        </is>
      </c>
      <c r="N12" s="35" t="n"/>
      <c r="O12" s="19" t="inlineStr">
        <is>
          <t>Conducteur de travaux fictif</t>
        </is>
      </c>
      <c r="P12" s="36" t="n">
        <v>4200</v>
      </c>
      <c r="Q12" s="21" t="n">
        <v>2</v>
      </c>
      <c r="R12" s="17" t="inlineStr">
        <is>
          <t>Moyenne</t>
        </is>
      </c>
      <c r="S12" s="35" t="n">
        <v>46270</v>
      </c>
      <c r="T12" s="36" t="n"/>
      <c r="U12" s="21" t="n"/>
      <c r="V12" s="19" t="inlineStr">
        <is>
          <t>INT-FIC-008</t>
        </is>
      </c>
      <c r="W12" s="24">
        <f>IF(A12="","",IF(N12&lt;&gt;"",MAX(0,N12-B12),MAX(0,'Paramètres'!$B$2-B12)))</f>
        <v/>
      </c>
      <c r="X12" s="9">
        <f>IF(A12="","",_xlfn.TEXTJOIN(" — ",TRUE,IF(AND(S12&lt;&gt;"",S12&lt;'Paramètres'!$B$2,L12&lt;&gt;"Clôturée",L12&lt;&gt;"Annulée"),"Réponse en retard",""),IF(AND(P12&lt;&gt;"",P12&gt;'Paramètres'!$B$4),"Coût élevé",""),IF(AND(Q12&lt;&gt;"",Q12&gt;'Paramètres'!$B$5),"Délai élevé",""),IF(AND(L12="Clôturée",M12=""),"Décision manquante",""),IF(AND(M12&lt;&gt;"",N12=""),"Date décision manquante","")))</f>
        <v/>
      </c>
      <c r="Y12" s="25">
        <f>IF(A12="","",IF(COUNTA(B12,C12,D12,E12,F12,G12,J12,K12,L12,S12)&lt;10,"À compléter","Complet"))</f>
        <v/>
      </c>
    </row>
    <row r="13" ht="36" customHeight="1">
      <c r="A13" s="17" t="inlineStr">
        <is>
          <t>FICTIF-009</t>
        </is>
      </c>
      <c r="B13" s="35" t="n">
        <v>46268</v>
      </c>
      <c r="C13" s="19" t="inlineStr">
        <is>
          <t>Responsable accès fictif</t>
        </is>
      </c>
      <c r="D13" s="17" t="inlineStr">
        <is>
          <t>Serrurerie</t>
        </is>
      </c>
      <c r="E13" s="19" t="inlineStr">
        <is>
          <t>Accès secondaire fictif</t>
        </is>
      </c>
      <c r="F13" s="19" t="inlineStr">
        <is>
          <t>Ajout protection accès</t>
        </is>
      </c>
      <c r="G13" s="19" t="inlineStr">
        <is>
          <t>Ajout fictif d’une protection simple sur un accès de démonstration.</t>
        </is>
      </c>
      <c r="H13" s="19" t="inlineStr">
        <is>
          <t>Fourniture et pose de la protection</t>
        </is>
      </c>
      <c r="I13" s="19" t="inlineStr">
        <is>
          <t>Contrôle d’accès électronique</t>
        </is>
      </c>
      <c r="J13" s="19" t="inlineStr">
        <is>
          <t>Demande fonctionnelle</t>
        </is>
      </c>
      <c r="K13" s="17" t="inlineStr">
        <is>
          <t>Normale</t>
        </is>
      </c>
      <c r="L13" s="17" t="inlineStr">
        <is>
          <t>À analyser</t>
        </is>
      </c>
      <c r="M13" s="17" t="n"/>
      <c r="N13" s="35" t="n"/>
      <c r="O13" s="19" t="inlineStr">
        <is>
          <t>Responsable de chantier fictif</t>
        </is>
      </c>
      <c r="P13" s="36" t="n">
        <v>9950</v>
      </c>
      <c r="Q13" s="21" t="n">
        <v>5</v>
      </c>
      <c r="R13" s="17" t="inlineStr">
        <is>
          <t>Moyenne</t>
        </is>
      </c>
      <c r="S13" s="35" t="n">
        <v>46275</v>
      </c>
      <c r="T13" s="36" t="n"/>
      <c r="U13" s="21" t="n"/>
      <c r="V13" s="19" t="inlineStr">
        <is>
          <t>INT-FIC-009</t>
        </is>
      </c>
      <c r="W13" s="22">
        <f>IF(A13="","",IF(N13&lt;&gt;"",MAX(0,N13-B13),MAX(0,'Paramètres'!$B$2-B13)))</f>
        <v/>
      </c>
      <c r="X13" s="5">
        <f>IF(A13="","",_xlfn.TEXTJOIN(" — ",TRUE,IF(AND(S13&lt;&gt;"",S13&lt;'Paramètres'!$B$2,L13&lt;&gt;"Clôturée",L13&lt;&gt;"Annulée"),"Réponse en retard",""),IF(AND(P13&lt;&gt;"",P13&gt;'Paramètres'!$B$4),"Coût élevé",""),IF(AND(Q13&lt;&gt;"",Q13&gt;'Paramètres'!$B$5),"Délai élevé",""),IF(AND(L13="Clôturée",M13=""),"Décision manquante",""),IF(AND(M13&lt;&gt;"",N13=""),"Date décision manquante","")))</f>
        <v/>
      </c>
      <c r="Y13" s="23">
        <f>IF(A13="","",IF(COUNTA(B13,C13,D13,E13,F13,G13,J13,K13,L13,S13)&lt;10,"À compléter","Complet"))</f>
        <v/>
      </c>
    </row>
    <row r="14" ht="36" customHeight="1">
      <c r="A14" s="17" t="inlineStr">
        <is>
          <t>FICTIF-010</t>
        </is>
      </c>
      <c r="B14" s="35" t="n">
        <v>46270</v>
      </c>
      <c r="C14" s="19" t="inlineStr">
        <is>
          <t>Équipe maintenance fictive</t>
        </is>
      </c>
      <c r="D14" s="17" t="inlineStr">
        <is>
          <t>Faux plafonds</t>
        </is>
      </c>
      <c r="E14" s="19" t="inlineStr">
        <is>
          <t>Circulation fictive</t>
        </is>
      </c>
      <c r="F14" s="19" t="inlineStr">
        <is>
          <t>Trappe supplémentaire</t>
        </is>
      </c>
      <c r="G14" s="19" t="inlineStr">
        <is>
          <t>Demande fictive d’une trappe supplémentaire pour faciliter un repérage.</t>
        </is>
      </c>
      <c r="H14" s="19" t="inlineStr">
        <is>
          <t>Fourniture et pose d’une trappe standard</t>
        </is>
      </c>
      <c r="I14" s="19" t="inlineStr">
        <is>
          <t>Déplacement des réseaux existants</t>
        </is>
      </c>
      <c r="J14" s="19" t="inlineStr">
        <is>
          <t>Clarification du périmètre</t>
        </is>
      </c>
      <c r="K14" s="17" t="inlineStr">
        <is>
          <t>Normale</t>
        </is>
      </c>
      <c r="L14" s="17" t="inlineStr">
        <is>
          <t>Nouvelle</t>
        </is>
      </c>
      <c r="M14" s="17" t="n"/>
      <c r="N14" s="35" t="n"/>
      <c r="O14" s="19" t="inlineStr">
        <is>
          <t>Conducteur de travaux fictif</t>
        </is>
      </c>
      <c r="P14" s="36" t="n">
        <v>620</v>
      </c>
      <c r="Q14" s="21" t="n">
        <v>1</v>
      </c>
      <c r="R14" s="17" t="inlineStr">
        <is>
          <t>Élevée</t>
        </is>
      </c>
      <c r="S14" s="35" t="n">
        <v>46277</v>
      </c>
      <c r="T14" s="36" t="n"/>
      <c r="U14" s="21" t="n"/>
      <c r="V14" s="19" t="inlineStr">
        <is>
          <t>INT-FIC-010</t>
        </is>
      </c>
      <c r="W14" s="24">
        <f>IF(A14="","",IF(N14&lt;&gt;"",MAX(0,N14-B14),MAX(0,'Paramètres'!$B$2-B14)))</f>
        <v/>
      </c>
      <c r="X14" s="9">
        <f>IF(A14="","",_xlfn.TEXTJOIN(" — ",TRUE,IF(AND(S14&lt;&gt;"",S14&lt;'Paramètres'!$B$2,L14&lt;&gt;"Clôturée",L14&lt;&gt;"Annulée"),"Réponse en retard",""),IF(AND(P14&lt;&gt;"",P14&gt;'Paramètres'!$B$4),"Coût élevé",""),IF(AND(Q14&lt;&gt;"",Q14&gt;'Paramètres'!$B$5),"Délai élevé",""),IF(AND(L14="Clôturée",M14=""),"Décision manquante",""),IF(AND(M14&lt;&gt;"",N14=""),"Date décision manquante","")))</f>
        <v/>
      </c>
      <c r="Y14" s="25">
        <f>IF(A14="","",IF(COUNTA(B14,C14,D14,E14,F14,G14,J14,K14,L14,S14)&lt;10,"À compléter","Complet"))</f>
        <v/>
      </c>
    </row>
    <row r="15" ht="24" customHeight="1">
      <c r="A15" s="17" t="n"/>
      <c r="B15" s="35" t="n"/>
      <c r="C15" s="19" t="n"/>
      <c r="D15" s="17" t="n"/>
      <c r="E15" s="19" t="n"/>
      <c r="F15" s="19" t="n"/>
      <c r="G15" s="19" t="n"/>
      <c r="H15" s="19" t="n"/>
      <c r="I15" s="19" t="n"/>
      <c r="J15" s="19" t="n"/>
      <c r="K15" s="17" t="n"/>
      <c r="L15" s="17" t="n"/>
      <c r="M15" s="17" t="n"/>
      <c r="N15" s="35" t="n"/>
      <c r="O15" s="19" t="n"/>
      <c r="P15" s="36" t="n"/>
      <c r="Q15" s="21" t="n"/>
      <c r="R15" s="17" t="n"/>
      <c r="S15" s="35" t="n"/>
      <c r="T15" s="36" t="n"/>
      <c r="U15" s="21" t="n"/>
      <c r="V15" s="19" t="n"/>
      <c r="W15" s="22">
        <f>IF(A15="","",IF(N15&lt;&gt;"",MAX(0,N15-B15),MAX(0,'Paramètres'!$B$2-B15)))</f>
        <v/>
      </c>
      <c r="X15" s="5">
        <f>IF(A15="","",_xlfn.TEXTJOIN(" — ",TRUE,IF(AND(S15&lt;&gt;"",S15&lt;'Paramètres'!$B$2,L15&lt;&gt;"Clôturée",L15&lt;&gt;"Annulée"),"Réponse en retard",""),IF(AND(P15&lt;&gt;"",P15&gt;'Paramètres'!$B$4),"Coût élevé",""),IF(AND(Q15&lt;&gt;"",Q15&gt;'Paramètres'!$B$5),"Délai élevé",""),IF(AND(L15="Clôturée",M15=""),"Décision manquante",""),IF(AND(M15&lt;&gt;"",N15=""),"Date décision manquante","")))</f>
        <v/>
      </c>
      <c r="Y15" s="23">
        <f>IF(A15="","",IF(COUNTA(B15,C15,D15,E15,F15,G15,J15,K15,L15,S15)&lt;10,"À compléter","Complet"))</f>
        <v/>
      </c>
    </row>
    <row r="16" ht="24" customHeight="1">
      <c r="A16" s="17" t="n"/>
      <c r="B16" s="35" t="n"/>
      <c r="C16" s="19" t="n"/>
      <c r="D16" s="17" t="n"/>
      <c r="E16" s="19" t="n"/>
      <c r="F16" s="19" t="n"/>
      <c r="G16" s="19" t="n"/>
      <c r="H16" s="19" t="n"/>
      <c r="I16" s="19" t="n"/>
      <c r="J16" s="19" t="n"/>
      <c r="K16" s="17" t="n"/>
      <c r="L16" s="17" t="n"/>
      <c r="M16" s="17" t="n"/>
      <c r="N16" s="35" t="n"/>
      <c r="O16" s="19" t="n"/>
      <c r="P16" s="36" t="n"/>
      <c r="Q16" s="21" t="n"/>
      <c r="R16" s="17" t="n"/>
      <c r="S16" s="35" t="n"/>
      <c r="T16" s="36" t="n"/>
      <c r="U16" s="21" t="n"/>
      <c r="V16" s="19" t="n"/>
      <c r="W16" s="24">
        <f>IF(A16="","",IF(N16&lt;&gt;"",MAX(0,N16-B16),MAX(0,'Paramètres'!$B$2-B16)))</f>
        <v/>
      </c>
      <c r="X16" s="9">
        <f>IF(A16="","",_xlfn.TEXTJOIN(" — ",TRUE,IF(AND(S16&lt;&gt;"",S16&lt;'Paramètres'!$B$2,L16&lt;&gt;"Clôturée",L16&lt;&gt;"Annulée"),"Réponse en retard",""),IF(AND(P16&lt;&gt;"",P16&gt;'Paramètres'!$B$4),"Coût élevé",""),IF(AND(Q16&lt;&gt;"",Q16&gt;'Paramètres'!$B$5),"Délai élevé",""),IF(AND(L16="Clôturée",M16=""),"Décision manquante",""),IF(AND(M16&lt;&gt;"",N16=""),"Date décision manquante","")))</f>
        <v/>
      </c>
      <c r="Y16" s="25">
        <f>IF(A16="","",IF(COUNTA(B16,C16,D16,E16,F16,G16,J16,K16,L16,S16)&lt;10,"À compléter","Complet"))</f>
        <v/>
      </c>
    </row>
    <row r="17" ht="24" customHeight="1">
      <c r="A17" s="17" t="n"/>
      <c r="B17" s="35" t="n"/>
      <c r="C17" s="19" t="n"/>
      <c r="D17" s="17" t="n"/>
      <c r="E17" s="19" t="n"/>
      <c r="F17" s="19" t="n"/>
      <c r="G17" s="19" t="n"/>
      <c r="H17" s="19" t="n"/>
      <c r="I17" s="19" t="n"/>
      <c r="J17" s="19" t="n"/>
      <c r="K17" s="17" t="n"/>
      <c r="L17" s="17" t="n"/>
      <c r="M17" s="17" t="n"/>
      <c r="N17" s="35" t="n"/>
      <c r="O17" s="19" t="n"/>
      <c r="P17" s="36" t="n"/>
      <c r="Q17" s="21" t="n"/>
      <c r="R17" s="17" t="n"/>
      <c r="S17" s="35" t="n"/>
      <c r="T17" s="36" t="n"/>
      <c r="U17" s="21" t="n"/>
      <c r="V17" s="19" t="n"/>
      <c r="W17" s="22">
        <f>IF(A17="","",IF(N17&lt;&gt;"",MAX(0,N17-B17),MAX(0,'Paramètres'!$B$2-B17)))</f>
        <v/>
      </c>
      <c r="X17" s="5">
        <f>IF(A17="","",_xlfn.TEXTJOIN(" — ",TRUE,IF(AND(S17&lt;&gt;"",S17&lt;'Paramètres'!$B$2,L17&lt;&gt;"Clôturée",L17&lt;&gt;"Annulée"),"Réponse en retard",""),IF(AND(P17&lt;&gt;"",P17&gt;'Paramètres'!$B$4),"Coût élevé",""),IF(AND(Q17&lt;&gt;"",Q17&gt;'Paramètres'!$B$5),"Délai élevé",""),IF(AND(L17="Clôturée",M17=""),"Décision manquante",""),IF(AND(M17&lt;&gt;"",N17=""),"Date décision manquante","")))</f>
        <v/>
      </c>
      <c r="Y17" s="23">
        <f>IF(A17="","",IF(COUNTA(B17,C17,D17,E17,F17,G17,J17,K17,L17,S17)&lt;10,"À compléter","Complet"))</f>
        <v/>
      </c>
    </row>
    <row r="18" ht="24" customHeight="1">
      <c r="A18" s="17" t="n"/>
      <c r="B18" s="35" t="n"/>
      <c r="C18" s="19" t="n"/>
      <c r="D18" s="17" t="n"/>
      <c r="E18" s="19" t="n"/>
      <c r="F18" s="19" t="n"/>
      <c r="G18" s="19" t="n"/>
      <c r="H18" s="19" t="n"/>
      <c r="I18" s="19" t="n"/>
      <c r="J18" s="19" t="n"/>
      <c r="K18" s="17" t="n"/>
      <c r="L18" s="17" t="n"/>
      <c r="M18" s="17" t="n"/>
      <c r="N18" s="35" t="n"/>
      <c r="O18" s="19" t="n"/>
      <c r="P18" s="36" t="n"/>
      <c r="Q18" s="21" t="n"/>
      <c r="R18" s="17" t="n"/>
      <c r="S18" s="35" t="n"/>
      <c r="T18" s="36" t="n"/>
      <c r="U18" s="21" t="n"/>
      <c r="V18" s="19" t="n"/>
      <c r="W18" s="24">
        <f>IF(A18="","",IF(N18&lt;&gt;"",MAX(0,N18-B18),MAX(0,'Paramètres'!$B$2-B18)))</f>
        <v/>
      </c>
      <c r="X18" s="9">
        <f>IF(A18="","",_xlfn.TEXTJOIN(" — ",TRUE,IF(AND(S18&lt;&gt;"",S18&lt;'Paramètres'!$B$2,L18&lt;&gt;"Clôturée",L18&lt;&gt;"Annulée"),"Réponse en retard",""),IF(AND(P18&lt;&gt;"",P18&gt;'Paramètres'!$B$4),"Coût élevé",""),IF(AND(Q18&lt;&gt;"",Q18&gt;'Paramètres'!$B$5),"Délai élevé",""),IF(AND(L18="Clôturée",M18=""),"Décision manquante",""),IF(AND(M18&lt;&gt;"",N18=""),"Date décision manquante","")))</f>
        <v/>
      </c>
      <c r="Y18" s="25">
        <f>IF(A18="","",IF(COUNTA(B18,C18,D18,E18,F18,G18,J18,K18,L18,S18)&lt;10,"À compléter","Complet"))</f>
        <v/>
      </c>
    </row>
    <row r="19" ht="24" customHeight="1">
      <c r="A19" s="17" t="n"/>
      <c r="B19" s="35" t="n"/>
      <c r="C19" s="19" t="n"/>
      <c r="D19" s="17" t="n"/>
      <c r="E19" s="19" t="n"/>
      <c r="F19" s="19" t="n"/>
      <c r="G19" s="19" t="n"/>
      <c r="H19" s="19" t="n"/>
      <c r="I19" s="19" t="n"/>
      <c r="J19" s="19" t="n"/>
      <c r="K19" s="17" t="n"/>
      <c r="L19" s="17" t="n"/>
      <c r="M19" s="17" t="n"/>
      <c r="N19" s="35" t="n"/>
      <c r="O19" s="19" t="n"/>
      <c r="P19" s="36" t="n"/>
      <c r="Q19" s="21" t="n"/>
      <c r="R19" s="17" t="n"/>
      <c r="S19" s="35" t="n"/>
      <c r="T19" s="36" t="n"/>
      <c r="U19" s="21" t="n"/>
      <c r="V19" s="19" t="n"/>
      <c r="W19" s="22">
        <f>IF(A19="","",IF(N19&lt;&gt;"",MAX(0,N19-B19),MAX(0,'Paramètres'!$B$2-B19)))</f>
        <v/>
      </c>
      <c r="X19" s="5">
        <f>IF(A19="","",_xlfn.TEXTJOIN(" — ",TRUE,IF(AND(S19&lt;&gt;"",S19&lt;'Paramètres'!$B$2,L19&lt;&gt;"Clôturée",L19&lt;&gt;"Annulée"),"Réponse en retard",""),IF(AND(P19&lt;&gt;"",P19&gt;'Paramètres'!$B$4),"Coût élevé",""),IF(AND(Q19&lt;&gt;"",Q19&gt;'Paramètres'!$B$5),"Délai élevé",""),IF(AND(L19="Clôturée",M19=""),"Décision manquante",""),IF(AND(M19&lt;&gt;"",N19=""),"Date décision manquante","")))</f>
        <v/>
      </c>
      <c r="Y19" s="23">
        <f>IF(A19="","",IF(COUNTA(B19,C19,D19,E19,F19,G19,J19,K19,L19,S19)&lt;10,"À compléter","Complet"))</f>
        <v/>
      </c>
    </row>
    <row r="20" ht="24" customHeight="1">
      <c r="A20" s="17" t="n"/>
      <c r="B20" s="35" t="n"/>
      <c r="C20" s="19" t="n"/>
      <c r="D20" s="17" t="n"/>
      <c r="E20" s="19" t="n"/>
      <c r="F20" s="19" t="n"/>
      <c r="G20" s="19" t="n"/>
      <c r="H20" s="19" t="n"/>
      <c r="I20" s="19" t="n"/>
      <c r="J20" s="19" t="n"/>
      <c r="K20" s="17" t="n"/>
      <c r="L20" s="17" t="n"/>
      <c r="M20" s="17" t="n"/>
      <c r="N20" s="35" t="n"/>
      <c r="O20" s="19" t="n"/>
      <c r="P20" s="36" t="n"/>
      <c r="Q20" s="21" t="n"/>
      <c r="R20" s="17" t="n"/>
      <c r="S20" s="35" t="n"/>
      <c r="T20" s="36" t="n"/>
      <c r="U20" s="21" t="n"/>
      <c r="V20" s="19" t="n"/>
      <c r="W20" s="24">
        <f>IF(A20="","",IF(N20&lt;&gt;"",MAX(0,N20-B20),MAX(0,'Paramètres'!$B$2-B20)))</f>
        <v/>
      </c>
      <c r="X20" s="9">
        <f>IF(A20="","",_xlfn.TEXTJOIN(" — ",TRUE,IF(AND(S20&lt;&gt;"",S20&lt;'Paramètres'!$B$2,L20&lt;&gt;"Clôturée",L20&lt;&gt;"Annulée"),"Réponse en retard",""),IF(AND(P20&lt;&gt;"",P20&gt;'Paramètres'!$B$4),"Coût élevé",""),IF(AND(Q20&lt;&gt;"",Q20&gt;'Paramètres'!$B$5),"Délai élevé",""),IF(AND(L20="Clôturée",M20=""),"Décision manquante",""),IF(AND(M20&lt;&gt;"",N20=""),"Date décision manquante","")))</f>
        <v/>
      </c>
      <c r="Y20" s="25">
        <f>IF(A20="","",IF(COUNTA(B20,C20,D20,E20,F20,G20,J20,K20,L20,S20)&lt;10,"À compléter","Complet"))</f>
        <v/>
      </c>
    </row>
    <row r="21" ht="24" customHeight="1">
      <c r="A21" s="17" t="n"/>
      <c r="B21" s="35" t="n"/>
      <c r="C21" s="19" t="n"/>
      <c r="D21" s="17" t="n"/>
      <c r="E21" s="19" t="n"/>
      <c r="F21" s="19" t="n"/>
      <c r="G21" s="19" t="n"/>
      <c r="H21" s="19" t="n"/>
      <c r="I21" s="19" t="n"/>
      <c r="J21" s="19" t="n"/>
      <c r="K21" s="17" t="n"/>
      <c r="L21" s="17" t="n"/>
      <c r="M21" s="17" t="n"/>
      <c r="N21" s="35" t="n"/>
      <c r="O21" s="19" t="n"/>
      <c r="P21" s="36" t="n"/>
      <c r="Q21" s="21" t="n"/>
      <c r="R21" s="17" t="n"/>
      <c r="S21" s="35" t="n"/>
      <c r="T21" s="36" t="n"/>
      <c r="U21" s="21" t="n"/>
      <c r="V21" s="19" t="n"/>
      <c r="W21" s="22">
        <f>IF(A21="","",IF(N21&lt;&gt;"",MAX(0,N21-B21),MAX(0,'Paramètres'!$B$2-B21)))</f>
        <v/>
      </c>
      <c r="X21" s="5">
        <f>IF(A21="","",_xlfn.TEXTJOIN(" — ",TRUE,IF(AND(S21&lt;&gt;"",S21&lt;'Paramètres'!$B$2,L21&lt;&gt;"Clôturée",L21&lt;&gt;"Annulée"),"Réponse en retard",""),IF(AND(P21&lt;&gt;"",P21&gt;'Paramètres'!$B$4),"Coût élevé",""),IF(AND(Q21&lt;&gt;"",Q21&gt;'Paramètres'!$B$5),"Délai élevé",""),IF(AND(L21="Clôturée",M21=""),"Décision manquante",""),IF(AND(M21&lt;&gt;"",N21=""),"Date décision manquante","")))</f>
        <v/>
      </c>
      <c r="Y21" s="23">
        <f>IF(A21="","",IF(COUNTA(B21,C21,D21,E21,F21,G21,J21,K21,L21,S21)&lt;10,"À compléter","Complet"))</f>
        <v/>
      </c>
    </row>
    <row r="22" ht="24" customHeight="1">
      <c r="A22" s="17" t="n"/>
      <c r="B22" s="35" t="n"/>
      <c r="C22" s="19" t="n"/>
      <c r="D22" s="17" t="n"/>
      <c r="E22" s="19" t="n"/>
      <c r="F22" s="19" t="n"/>
      <c r="G22" s="19" t="n"/>
      <c r="H22" s="19" t="n"/>
      <c r="I22" s="19" t="n"/>
      <c r="J22" s="19" t="n"/>
      <c r="K22" s="17" t="n"/>
      <c r="L22" s="17" t="n"/>
      <c r="M22" s="17" t="n"/>
      <c r="N22" s="35" t="n"/>
      <c r="O22" s="19" t="n"/>
      <c r="P22" s="36" t="n"/>
      <c r="Q22" s="21" t="n"/>
      <c r="R22" s="17" t="n"/>
      <c r="S22" s="35" t="n"/>
      <c r="T22" s="36" t="n"/>
      <c r="U22" s="21" t="n"/>
      <c r="V22" s="19" t="n"/>
      <c r="W22" s="24">
        <f>IF(A22="","",IF(N22&lt;&gt;"",MAX(0,N22-B22),MAX(0,'Paramètres'!$B$2-B22)))</f>
        <v/>
      </c>
      <c r="X22" s="9">
        <f>IF(A22="","",_xlfn.TEXTJOIN(" — ",TRUE,IF(AND(S22&lt;&gt;"",S22&lt;'Paramètres'!$B$2,L22&lt;&gt;"Clôturée",L22&lt;&gt;"Annulée"),"Réponse en retard",""),IF(AND(P22&lt;&gt;"",P22&gt;'Paramètres'!$B$4),"Coût élevé",""),IF(AND(Q22&lt;&gt;"",Q22&gt;'Paramètres'!$B$5),"Délai élevé",""),IF(AND(L22="Clôturée",M22=""),"Décision manquante",""),IF(AND(M22&lt;&gt;"",N22=""),"Date décision manquante","")))</f>
        <v/>
      </c>
      <c r="Y22" s="25">
        <f>IF(A22="","",IF(COUNTA(B22,C22,D22,E22,F22,G22,J22,K22,L22,S22)&lt;10,"À compléter","Complet"))</f>
        <v/>
      </c>
    </row>
    <row r="23" ht="24" customHeight="1">
      <c r="A23" s="17" t="n"/>
      <c r="B23" s="35" t="n"/>
      <c r="C23" s="19" t="n"/>
      <c r="D23" s="17" t="n"/>
      <c r="E23" s="19" t="n"/>
      <c r="F23" s="19" t="n"/>
      <c r="G23" s="19" t="n"/>
      <c r="H23" s="19" t="n"/>
      <c r="I23" s="19" t="n"/>
      <c r="J23" s="19" t="n"/>
      <c r="K23" s="17" t="n"/>
      <c r="L23" s="17" t="n"/>
      <c r="M23" s="17" t="n"/>
      <c r="N23" s="35" t="n"/>
      <c r="O23" s="19" t="n"/>
      <c r="P23" s="36" t="n"/>
      <c r="Q23" s="21" t="n"/>
      <c r="R23" s="17" t="n"/>
      <c r="S23" s="35" t="n"/>
      <c r="T23" s="36" t="n"/>
      <c r="U23" s="21" t="n"/>
      <c r="V23" s="19" t="n"/>
      <c r="W23" s="22">
        <f>IF(A23="","",IF(N23&lt;&gt;"",MAX(0,N23-B23),MAX(0,'Paramètres'!$B$2-B23)))</f>
        <v/>
      </c>
      <c r="X23" s="5">
        <f>IF(A23="","",_xlfn.TEXTJOIN(" — ",TRUE,IF(AND(S23&lt;&gt;"",S23&lt;'Paramètres'!$B$2,L23&lt;&gt;"Clôturée",L23&lt;&gt;"Annulée"),"Réponse en retard",""),IF(AND(P23&lt;&gt;"",P23&gt;'Paramètres'!$B$4),"Coût élevé",""),IF(AND(Q23&lt;&gt;"",Q23&gt;'Paramètres'!$B$5),"Délai élevé",""),IF(AND(L23="Clôturée",M23=""),"Décision manquante",""),IF(AND(M23&lt;&gt;"",N23=""),"Date décision manquante","")))</f>
        <v/>
      </c>
      <c r="Y23" s="23">
        <f>IF(A23="","",IF(COUNTA(B23,C23,D23,E23,F23,G23,J23,K23,L23,S23)&lt;10,"À compléter","Complet"))</f>
        <v/>
      </c>
    </row>
    <row r="24" ht="24" customHeight="1">
      <c r="A24" s="17" t="n"/>
      <c r="B24" s="35" t="n"/>
      <c r="C24" s="19" t="n"/>
      <c r="D24" s="17" t="n"/>
      <c r="E24" s="19" t="n"/>
      <c r="F24" s="19" t="n"/>
      <c r="G24" s="19" t="n"/>
      <c r="H24" s="19" t="n"/>
      <c r="I24" s="19" t="n"/>
      <c r="J24" s="19" t="n"/>
      <c r="K24" s="17" t="n"/>
      <c r="L24" s="17" t="n"/>
      <c r="M24" s="17" t="n"/>
      <c r="N24" s="35" t="n"/>
      <c r="O24" s="19" t="n"/>
      <c r="P24" s="36" t="n"/>
      <c r="Q24" s="21" t="n"/>
      <c r="R24" s="17" t="n"/>
      <c r="S24" s="35" t="n"/>
      <c r="T24" s="36" t="n"/>
      <c r="U24" s="21" t="n"/>
      <c r="V24" s="19" t="n"/>
      <c r="W24" s="24">
        <f>IF(A24="","",IF(N24&lt;&gt;"",MAX(0,N24-B24),MAX(0,'Paramètres'!$B$2-B24)))</f>
        <v/>
      </c>
      <c r="X24" s="9">
        <f>IF(A24="","",_xlfn.TEXTJOIN(" — ",TRUE,IF(AND(S24&lt;&gt;"",S24&lt;'Paramètres'!$B$2,L24&lt;&gt;"Clôturée",L24&lt;&gt;"Annulée"),"Réponse en retard",""),IF(AND(P24&lt;&gt;"",P24&gt;'Paramètres'!$B$4),"Coût élevé",""),IF(AND(Q24&lt;&gt;"",Q24&gt;'Paramètres'!$B$5),"Délai élevé",""),IF(AND(L24="Clôturée",M24=""),"Décision manquante",""),IF(AND(M24&lt;&gt;"",N24=""),"Date décision manquante","")))</f>
        <v/>
      </c>
      <c r="Y24" s="25">
        <f>IF(A24="","",IF(COUNTA(B24,C24,D24,E24,F24,G24,J24,K24,L24,S24)&lt;10,"À compléter","Complet"))</f>
        <v/>
      </c>
    </row>
    <row r="25" ht="24" customHeight="1">
      <c r="A25" s="17" t="n"/>
      <c r="B25" s="35" t="n"/>
      <c r="C25" s="19" t="n"/>
      <c r="D25" s="17" t="n"/>
      <c r="E25" s="19" t="n"/>
      <c r="F25" s="19" t="n"/>
      <c r="G25" s="19" t="n"/>
      <c r="H25" s="19" t="n"/>
      <c r="I25" s="19" t="n"/>
      <c r="J25" s="19" t="n"/>
      <c r="K25" s="17" t="n"/>
      <c r="L25" s="17" t="n"/>
      <c r="M25" s="17" t="n"/>
      <c r="N25" s="35" t="n"/>
      <c r="O25" s="19" t="n"/>
      <c r="P25" s="36" t="n"/>
      <c r="Q25" s="21" t="n"/>
      <c r="R25" s="17" t="n"/>
      <c r="S25" s="35" t="n"/>
      <c r="T25" s="36" t="n"/>
      <c r="U25" s="21" t="n"/>
      <c r="V25" s="19" t="n"/>
      <c r="W25" s="22">
        <f>IF(A25="","",IF(N25&lt;&gt;"",MAX(0,N25-B25),MAX(0,'Paramètres'!$B$2-B25)))</f>
        <v/>
      </c>
      <c r="X25" s="5">
        <f>IF(A25="","",_xlfn.TEXTJOIN(" — ",TRUE,IF(AND(S25&lt;&gt;"",S25&lt;'Paramètres'!$B$2,L25&lt;&gt;"Clôturée",L25&lt;&gt;"Annulée"),"Réponse en retard",""),IF(AND(P25&lt;&gt;"",P25&gt;'Paramètres'!$B$4),"Coût élevé",""),IF(AND(Q25&lt;&gt;"",Q25&gt;'Paramètres'!$B$5),"Délai élevé",""),IF(AND(L25="Clôturée",M25=""),"Décision manquante",""),IF(AND(M25&lt;&gt;"",N25=""),"Date décision manquante","")))</f>
        <v/>
      </c>
      <c r="Y25" s="23">
        <f>IF(A25="","",IF(COUNTA(B25,C25,D25,E25,F25,G25,J25,K25,L25,S25)&lt;10,"À compléter","Complet"))</f>
        <v/>
      </c>
    </row>
    <row r="26" ht="24" customHeight="1">
      <c r="A26" s="17" t="n"/>
      <c r="B26" s="35" t="n"/>
      <c r="C26" s="19" t="n"/>
      <c r="D26" s="17" t="n"/>
      <c r="E26" s="19" t="n"/>
      <c r="F26" s="19" t="n"/>
      <c r="G26" s="19" t="n"/>
      <c r="H26" s="19" t="n"/>
      <c r="I26" s="19" t="n"/>
      <c r="J26" s="19" t="n"/>
      <c r="K26" s="17" t="n"/>
      <c r="L26" s="17" t="n"/>
      <c r="M26" s="17" t="n"/>
      <c r="N26" s="35" t="n"/>
      <c r="O26" s="19" t="n"/>
      <c r="P26" s="36" t="n"/>
      <c r="Q26" s="21" t="n"/>
      <c r="R26" s="17" t="n"/>
      <c r="S26" s="35" t="n"/>
      <c r="T26" s="36" t="n"/>
      <c r="U26" s="21" t="n"/>
      <c r="V26" s="19" t="n"/>
      <c r="W26" s="24">
        <f>IF(A26="","",IF(N26&lt;&gt;"",MAX(0,N26-B26),MAX(0,'Paramètres'!$B$2-B26)))</f>
        <v/>
      </c>
      <c r="X26" s="9">
        <f>IF(A26="","",_xlfn.TEXTJOIN(" — ",TRUE,IF(AND(S26&lt;&gt;"",S26&lt;'Paramètres'!$B$2,L26&lt;&gt;"Clôturée",L26&lt;&gt;"Annulée"),"Réponse en retard",""),IF(AND(P26&lt;&gt;"",P26&gt;'Paramètres'!$B$4),"Coût élevé",""),IF(AND(Q26&lt;&gt;"",Q26&gt;'Paramètres'!$B$5),"Délai élevé",""),IF(AND(L26="Clôturée",M26=""),"Décision manquante",""),IF(AND(M26&lt;&gt;"",N26=""),"Date décision manquante","")))</f>
        <v/>
      </c>
      <c r="Y26" s="25">
        <f>IF(A26="","",IF(COUNTA(B26,C26,D26,E26,F26,G26,J26,K26,L26,S26)&lt;10,"À compléter","Complet"))</f>
        <v/>
      </c>
    </row>
    <row r="27" ht="24" customHeight="1">
      <c r="A27" s="17" t="n"/>
      <c r="B27" s="35" t="n"/>
      <c r="C27" s="19" t="n"/>
      <c r="D27" s="17" t="n"/>
      <c r="E27" s="19" t="n"/>
      <c r="F27" s="19" t="n"/>
      <c r="G27" s="19" t="n"/>
      <c r="H27" s="19" t="n"/>
      <c r="I27" s="19" t="n"/>
      <c r="J27" s="19" t="n"/>
      <c r="K27" s="17" t="n"/>
      <c r="L27" s="17" t="n"/>
      <c r="M27" s="17" t="n"/>
      <c r="N27" s="35" t="n"/>
      <c r="O27" s="19" t="n"/>
      <c r="P27" s="36" t="n"/>
      <c r="Q27" s="21" t="n"/>
      <c r="R27" s="17" t="n"/>
      <c r="S27" s="35" t="n"/>
      <c r="T27" s="36" t="n"/>
      <c r="U27" s="21" t="n"/>
      <c r="V27" s="19" t="n"/>
      <c r="W27" s="22">
        <f>IF(A27="","",IF(N27&lt;&gt;"",MAX(0,N27-B27),MAX(0,'Paramètres'!$B$2-B27)))</f>
        <v/>
      </c>
      <c r="X27" s="5">
        <f>IF(A27="","",_xlfn.TEXTJOIN(" — ",TRUE,IF(AND(S27&lt;&gt;"",S27&lt;'Paramètres'!$B$2,L27&lt;&gt;"Clôturée",L27&lt;&gt;"Annulée"),"Réponse en retard",""),IF(AND(P27&lt;&gt;"",P27&gt;'Paramètres'!$B$4),"Coût élevé",""),IF(AND(Q27&lt;&gt;"",Q27&gt;'Paramètres'!$B$5),"Délai élevé",""),IF(AND(L27="Clôturée",M27=""),"Décision manquante",""),IF(AND(M27&lt;&gt;"",N27=""),"Date décision manquante","")))</f>
        <v/>
      </c>
      <c r="Y27" s="23">
        <f>IF(A27="","",IF(COUNTA(B27,C27,D27,E27,F27,G27,J27,K27,L27,S27)&lt;10,"À compléter","Complet"))</f>
        <v/>
      </c>
    </row>
    <row r="28" ht="24" customHeight="1">
      <c r="A28" s="17" t="n"/>
      <c r="B28" s="35" t="n"/>
      <c r="C28" s="19" t="n"/>
      <c r="D28" s="17" t="n"/>
      <c r="E28" s="19" t="n"/>
      <c r="F28" s="19" t="n"/>
      <c r="G28" s="19" t="n"/>
      <c r="H28" s="19" t="n"/>
      <c r="I28" s="19" t="n"/>
      <c r="J28" s="19" t="n"/>
      <c r="K28" s="17" t="n"/>
      <c r="L28" s="17" t="n"/>
      <c r="M28" s="17" t="n"/>
      <c r="N28" s="35" t="n"/>
      <c r="O28" s="19" t="n"/>
      <c r="P28" s="36" t="n"/>
      <c r="Q28" s="21" t="n"/>
      <c r="R28" s="17" t="n"/>
      <c r="S28" s="35" t="n"/>
      <c r="T28" s="36" t="n"/>
      <c r="U28" s="21" t="n"/>
      <c r="V28" s="19" t="n"/>
      <c r="W28" s="24">
        <f>IF(A28="","",IF(N28&lt;&gt;"",MAX(0,N28-B28),MAX(0,'Paramètres'!$B$2-B28)))</f>
        <v/>
      </c>
      <c r="X28" s="9">
        <f>IF(A28="","",_xlfn.TEXTJOIN(" — ",TRUE,IF(AND(S28&lt;&gt;"",S28&lt;'Paramètres'!$B$2,L28&lt;&gt;"Clôturée",L28&lt;&gt;"Annulée"),"Réponse en retard",""),IF(AND(P28&lt;&gt;"",P28&gt;'Paramètres'!$B$4),"Coût élevé",""),IF(AND(Q28&lt;&gt;"",Q28&gt;'Paramètres'!$B$5),"Délai élevé",""),IF(AND(L28="Clôturée",M28=""),"Décision manquante",""),IF(AND(M28&lt;&gt;"",N28=""),"Date décision manquante","")))</f>
        <v/>
      </c>
      <c r="Y28" s="25">
        <f>IF(A28="","",IF(COUNTA(B28,C28,D28,E28,F28,G28,J28,K28,L28,S28)&lt;10,"À compléter","Complet"))</f>
        <v/>
      </c>
    </row>
    <row r="29" ht="24" customHeight="1">
      <c r="A29" s="17" t="n"/>
      <c r="B29" s="35" t="n"/>
      <c r="C29" s="19" t="n"/>
      <c r="D29" s="17" t="n"/>
      <c r="E29" s="19" t="n"/>
      <c r="F29" s="19" t="n"/>
      <c r="G29" s="19" t="n"/>
      <c r="H29" s="19" t="n"/>
      <c r="I29" s="19" t="n"/>
      <c r="J29" s="19" t="n"/>
      <c r="K29" s="17" t="n"/>
      <c r="L29" s="17" t="n"/>
      <c r="M29" s="17" t="n"/>
      <c r="N29" s="35" t="n"/>
      <c r="O29" s="19" t="n"/>
      <c r="P29" s="36" t="n"/>
      <c r="Q29" s="21" t="n"/>
      <c r="R29" s="17" t="n"/>
      <c r="S29" s="35" t="n"/>
      <c r="T29" s="36" t="n"/>
      <c r="U29" s="21" t="n"/>
      <c r="V29" s="19" t="n"/>
      <c r="W29" s="22">
        <f>IF(A29="","",IF(N29&lt;&gt;"",MAX(0,N29-B29),MAX(0,'Paramètres'!$B$2-B29)))</f>
        <v/>
      </c>
      <c r="X29" s="5">
        <f>IF(A29="","",_xlfn.TEXTJOIN(" — ",TRUE,IF(AND(S29&lt;&gt;"",S29&lt;'Paramètres'!$B$2,L29&lt;&gt;"Clôturée",L29&lt;&gt;"Annulée"),"Réponse en retard",""),IF(AND(P29&lt;&gt;"",P29&gt;'Paramètres'!$B$4),"Coût élevé",""),IF(AND(Q29&lt;&gt;"",Q29&gt;'Paramètres'!$B$5),"Délai élevé",""),IF(AND(L29="Clôturée",M29=""),"Décision manquante",""),IF(AND(M29&lt;&gt;"",N29=""),"Date décision manquante","")))</f>
        <v/>
      </c>
      <c r="Y29" s="23">
        <f>IF(A29="","",IF(COUNTA(B29,C29,D29,E29,F29,G29,J29,K29,L29,S29)&lt;10,"À compléter","Complet"))</f>
        <v/>
      </c>
    </row>
    <row r="30" ht="24" customHeight="1">
      <c r="A30" s="17" t="n"/>
      <c r="B30" s="35" t="n"/>
      <c r="C30" s="19" t="n"/>
      <c r="D30" s="17" t="n"/>
      <c r="E30" s="19" t="n"/>
      <c r="F30" s="19" t="n"/>
      <c r="G30" s="19" t="n"/>
      <c r="H30" s="19" t="n"/>
      <c r="I30" s="19" t="n"/>
      <c r="J30" s="19" t="n"/>
      <c r="K30" s="17" t="n"/>
      <c r="L30" s="17" t="n"/>
      <c r="M30" s="17" t="n"/>
      <c r="N30" s="35" t="n"/>
      <c r="O30" s="19" t="n"/>
      <c r="P30" s="36" t="n"/>
      <c r="Q30" s="21" t="n"/>
      <c r="R30" s="17" t="n"/>
      <c r="S30" s="35" t="n"/>
      <c r="T30" s="36" t="n"/>
      <c r="U30" s="21" t="n"/>
      <c r="V30" s="19" t="n"/>
      <c r="W30" s="24">
        <f>IF(A30="","",IF(N30&lt;&gt;"",MAX(0,N30-B30),MAX(0,'Paramètres'!$B$2-B30)))</f>
        <v/>
      </c>
      <c r="X30" s="9">
        <f>IF(A30="","",_xlfn.TEXTJOIN(" — ",TRUE,IF(AND(S30&lt;&gt;"",S30&lt;'Paramètres'!$B$2,L30&lt;&gt;"Clôturée",L30&lt;&gt;"Annulée"),"Réponse en retard",""),IF(AND(P30&lt;&gt;"",P30&gt;'Paramètres'!$B$4),"Coût élevé",""),IF(AND(Q30&lt;&gt;"",Q30&gt;'Paramètres'!$B$5),"Délai élevé",""),IF(AND(L30="Clôturée",M30=""),"Décision manquante",""),IF(AND(M30&lt;&gt;"",N30=""),"Date décision manquante","")))</f>
        <v/>
      </c>
      <c r="Y30" s="25">
        <f>IF(A30="","",IF(COUNTA(B30,C30,D30,E30,F30,G30,J30,K30,L30,S30)&lt;10,"À compléter","Complet"))</f>
        <v/>
      </c>
    </row>
    <row r="31" ht="24" customHeight="1">
      <c r="A31" s="17" t="n"/>
      <c r="B31" s="35" t="n"/>
      <c r="C31" s="19" t="n"/>
      <c r="D31" s="17" t="n"/>
      <c r="E31" s="19" t="n"/>
      <c r="F31" s="19" t="n"/>
      <c r="G31" s="19" t="n"/>
      <c r="H31" s="19" t="n"/>
      <c r="I31" s="19" t="n"/>
      <c r="J31" s="19" t="n"/>
      <c r="K31" s="17" t="n"/>
      <c r="L31" s="17" t="n"/>
      <c r="M31" s="17" t="n"/>
      <c r="N31" s="35" t="n"/>
      <c r="O31" s="19" t="n"/>
      <c r="P31" s="36" t="n"/>
      <c r="Q31" s="21" t="n"/>
      <c r="R31" s="17" t="n"/>
      <c r="S31" s="35" t="n"/>
      <c r="T31" s="36" t="n"/>
      <c r="U31" s="21" t="n"/>
      <c r="V31" s="19" t="n"/>
      <c r="W31" s="22">
        <f>IF(A31="","",IF(N31&lt;&gt;"",MAX(0,N31-B31),MAX(0,'Paramètres'!$B$2-B31)))</f>
        <v/>
      </c>
      <c r="X31" s="5">
        <f>IF(A31="","",_xlfn.TEXTJOIN(" — ",TRUE,IF(AND(S31&lt;&gt;"",S31&lt;'Paramètres'!$B$2,L31&lt;&gt;"Clôturée",L31&lt;&gt;"Annulée"),"Réponse en retard",""),IF(AND(P31&lt;&gt;"",P31&gt;'Paramètres'!$B$4),"Coût élevé",""),IF(AND(Q31&lt;&gt;"",Q31&gt;'Paramètres'!$B$5),"Délai élevé",""),IF(AND(L31="Clôturée",M31=""),"Décision manquante",""),IF(AND(M31&lt;&gt;"",N31=""),"Date décision manquante","")))</f>
        <v/>
      </c>
      <c r="Y31" s="23">
        <f>IF(A31="","",IF(COUNTA(B31,C31,D31,E31,F31,G31,J31,K31,L31,S31)&lt;10,"À compléter","Complet"))</f>
        <v/>
      </c>
    </row>
    <row r="32" ht="24" customHeight="1">
      <c r="A32" s="17" t="n"/>
      <c r="B32" s="35" t="n"/>
      <c r="C32" s="19" t="n"/>
      <c r="D32" s="17" t="n"/>
      <c r="E32" s="19" t="n"/>
      <c r="F32" s="19" t="n"/>
      <c r="G32" s="19" t="n"/>
      <c r="H32" s="19" t="n"/>
      <c r="I32" s="19" t="n"/>
      <c r="J32" s="19" t="n"/>
      <c r="K32" s="17" t="n"/>
      <c r="L32" s="17" t="n"/>
      <c r="M32" s="17" t="n"/>
      <c r="N32" s="35" t="n"/>
      <c r="O32" s="19" t="n"/>
      <c r="P32" s="36" t="n"/>
      <c r="Q32" s="21" t="n"/>
      <c r="R32" s="17" t="n"/>
      <c r="S32" s="35" t="n"/>
      <c r="T32" s="36" t="n"/>
      <c r="U32" s="21" t="n"/>
      <c r="V32" s="19" t="n"/>
      <c r="W32" s="24">
        <f>IF(A32="","",IF(N32&lt;&gt;"",MAX(0,N32-B32),MAX(0,'Paramètres'!$B$2-B32)))</f>
        <v/>
      </c>
      <c r="X32" s="9">
        <f>IF(A32="","",_xlfn.TEXTJOIN(" — ",TRUE,IF(AND(S32&lt;&gt;"",S32&lt;'Paramètres'!$B$2,L32&lt;&gt;"Clôturée",L32&lt;&gt;"Annulée"),"Réponse en retard",""),IF(AND(P32&lt;&gt;"",P32&gt;'Paramètres'!$B$4),"Coût élevé",""),IF(AND(Q32&lt;&gt;"",Q32&gt;'Paramètres'!$B$5),"Délai élevé",""),IF(AND(L32="Clôturée",M32=""),"Décision manquante",""),IF(AND(M32&lt;&gt;"",N32=""),"Date décision manquante","")))</f>
        <v/>
      </c>
      <c r="Y32" s="25">
        <f>IF(A32="","",IF(COUNTA(B32,C32,D32,E32,F32,G32,J32,K32,L32,S32)&lt;10,"À compléter","Complet"))</f>
        <v/>
      </c>
    </row>
    <row r="33" ht="24" customHeight="1">
      <c r="A33" s="17" t="n"/>
      <c r="B33" s="35" t="n"/>
      <c r="C33" s="19" t="n"/>
      <c r="D33" s="17" t="n"/>
      <c r="E33" s="19" t="n"/>
      <c r="F33" s="19" t="n"/>
      <c r="G33" s="19" t="n"/>
      <c r="H33" s="19" t="n"/>
      <c r="I33" s="19" t="n"/>
      <c r="J33" s="19" t="n"/>
      <c r="K33" s="17" t="n"/>
      <c r="L33" s="17" t="n"/>
      <c r="M33" s="17" t="n"/>
      <c r="N33" s="35" t="n"/>
      <c r="O33" s="19" t="n"/>
      <c r="P33" s="36" t="n"/>
      <c r="Q33" s="21" t="n"/>
      <c r="R33" s="17" t="n"/>
      <c r="S33" s="35" t="n"/>
      <c r="T33" s="36" t="n"/>
      <c r="U33" s="21" t="n"/>
      <c r="V33" s="19" t="n"/>
      <c r="W33" s="22">
        <f>IF(A33="","",IF(N33&lt;&gt;"",MAX(0,N33-B33),MAX(0,'Paramètres'!$B$2-B33)))</f>
        <v/>
      </c>
      <c r="X33" s="5">
        <f>IF(A33="","",_xlfn.TEXTJOIN(" — ",TRUE,IF(AND(S33&lt;&gt;"",S33&lt;'Paramètres'!$B$2,L33&lt;&gt;"Clôturée",L33&lt;&gt;"Annulée"),"Réponse en retard",""),IF(AND(P33&lt;&gt;"",P33&gt;'Paramètres'!$B$4),"Coût élevé",""),IF(AND(Q33&lt;&gt;"",Q33&gt;'Paramètres'!$B$5),"Délai élevé",""),IF(AND(L33="Clôturée",M33=""),"Décision manquante",""),IF(AND(M33&lt;&gt;"",N33=""),"Date décision manquante","")))</f>
        <v/>
      </c>
      <c r="Y33" s="23">
        <f>IF(A33="","",IF(COUNTA(B33,C33,D33,E33,F33,G33,J33,K33,L33,S33)&lt;10,"À compléter","Complet"))</f>
        <v/>
      </c>
    </row>
    <row r="34" ht="24" customHeight="1">
      <c r="A34" s="17" t="n"/>
      <c r="B34" s="35" t="n"/>
      <c r="C34" s="19" t="n"/>
      <c r="D34" s="17" t="n"/>
      <c r="E34" s="19" t="n"/>
      <c r="F34" s="19" t="n"/>
      <c r="G34" s="19" t="n"/>
      <c r="H34" s="19" t="n"/>
      <c r="I34" s="19" t="n"/>
      <c r="J34" s="19" t="n"/>
      <c r="K34" s="17" t="n"/>
      <c r="L34" s="17" t="n"/>
      <c r="M34" s="17" t="n"/>
      <c r="N34" s="35" t="n"/>
      <c r="O34" s="19" t="n"/>
      <c r="P34" s="36" t="n"/>
      <c r="Q34" s="21" t="n"/>
      <c r="R34" s="17" t="n"/>
      <c r="S34" s="35" t="n"/>
      <c r="T34" s="36" t="n"/>
      <c r="U34" s="21" t="n"/>
      <c r="V34" s="19" t="n"/>
      <c r="W34" s="24">
        <f>IF(A34="","",IF(N34&lt;&gt;"",MAX(0,N34-B34),MAX(0,'Paramètres'!$B$2-B34)))</f>
        <v/>
      </c>
      <c r="X34" s="9">
        <f>IF(A34="","",_xlfn.TEXTJOIN(" — ",TRUE,IF(AND(S34&lt;&gt;"",S34&lt;'Paramètres'!$B$2,L34&lt;&gt;"Clôturée",L34&lt;&gt;"Annulée"),"Réponse en retard",""),IF(AND(P34&lt;&gt;"",P34&gt;'Paramètres'!$B$4),"Coût élevé",""),IF(AND(Q34&lt;&gt;"",Q34&gt;'Paramètres'!$B$5),"Délai élevé",""),IF(AND(L34="Clôturée",M34=""),"Décision manquante",""),IF(AND(M34&lt;&gt;"",N34=""),"Date décision manquante","")))</f>
        <v/>
      </c>
      <c r="Y34" s="25">
        <f>IF(A34="","",IF(COUNTA(B34,C34,D34,E34,F34,G34,J34,K34,L34,S34)&lt;10,"À compléter","Complet"))</f>
        <v/>
      </c>
    </row>
    <row r="35" ht="24" customHeight="1">
      <c r="A35" s="17" t="n"/>
      <c r="B35" s="35" t="n"/>
      <c r="C35" s="19" t="n"/>
      <c r="D35" s="17" t="n"/>
      <c r="E35" s="19" t="n"/>
      <c r="F35" s="19" t="n"/>
      <c r="G35" s="19" t="n"/>
      <c r="H35" s="19" t="n"/>
      <c r="I35" s="19" t="n"/>
      <c r="J35" s="19" t="n"/>
      <c r="K35" s="17" t="n"/>
      <c r="L35" s="17" t="n"/>
      <c r="M35" s="17" t="n"/>
      <c r="N35" s="35" t="n"/>
      <c r="O35" s="19" t="n"/>
      <c r="P35" s="36" t="n"/>
      <c r="Q35" s="21" t="n"/>
      <c r="R35" s="17" t="n"/>
      <c r="S35" s="35" t="n"/>
      <c r="T35" s="36" t="n"/>
      <c r="U35" s="21" t="n"/>
      <c r="V35" s="19" t="n"/>
      <c r="W35" s="22">
        <f>IF(A35="","",IF(N35&lt;&gt;"",MAX(0,N35-B35),MAX(0,'Paramètres'!$B$2-B35)))</f>
        <v/>
      </c>
      <c r="X35" s="5">
        <f>IF(A35="","",_xlfn.TEXTJOIN(" — ",TRUE,IF(AND(S35&lt;&gt;"",S35&lt;'Paramètres'!$B$2,L35&lt;&gt;"Clôturée",L35&lt;&gt;"Annulée"),"Réponse en retard",""),IF(AND(P35&lt;&gt;"",P35&gt;'Paramètres'!$B$4),"Coût élevé",""),IF(AND(Q35&lt;&gt;"",Q35&gt;'Paramètres'!$B$5),"Délai élevé",""),IF(AND(L35="Clôturée",M35=""),"Décision manquante",""),IF(AND(M35&lt;&gt;"",N35=""),"Date décision manquante","")))</f>
        <v/>
      </c>
      <c r="Y35" s="23">
        <f>IF(A35="","",IF(COUNTA(B35,C35,D35,E35,F35,G35,J35,K35,L35,S35)&lt;10,"À compléter","Complet"))</f>
        <v/>
      </c>
    </row>
    <row r="36" ht="24" customHeight="1">
      <c r="A36" s="17" t="n"/>
      <c r="B36" s="35" t="n"/>
      <c r="C36" s="19" t="n"/>
      <c r="D36" s="17" t="n"/>
      <c r="E36" s="19" t="n"/>
      <c r="F36" s="19" t="n"/>
      <c r="G36" s="19" t="n"/>
      <c r="H36" s="19" t="n"/>
      <c r="I36" s="19" t="n"/>
      <c r="J36" s="19" t="n"/>
      <c r="K36" s="17" t="n"/>
      <c r="L36" s="17" t="n"/>
      <c r="M36" s="17" t="n"/>
      <c r="N36" s="35" t="n"/>
      <c r="O36" s="19" t="n"/>
      <c r="P36" s="36" t="n"/>
      <c r="Q36" s="21" t="n"/>
      <c r="R36" s="17" t="n"/>
      <c r="S36" s="35" t="n"/>
      <c r="T36" s="36" t="n"/>
      <c r="U36" s="21" t="n"/>
      <c r="V36" s="19" t="n"/>
      <c r="W36" s="24">
        <f>IF(A36="","",IF(N36&lt;&gt;"",MAX(0,N36-B36),MAX(0,'Paramètres'!$B$2-B36)))</f>
        <v/>
      </c>
      <c r="X36" s="9">
        <f>IF(A36="","",_xlfn.TEXTJOIN(" — ",TRUE,IF(AND(S36&lt;&gt;"",S36&lt;'Paramètres'!$B$2,L36&lt;&gt;"Clôturée",L36&lt;&gt;"Annulée"),"Réponse en retard",""),IF(AND(P36&lt;&gt;"",P36&gt;'Paramètres'!$B$4),"Coût élevé",""),IF(AND(Q36&lt;&gt;"",Q36&gt;'Paramètres'!$B$5),"Délai élevé",""),IF(AND(L36="Clôturée",M36=""),"Décision manquante",""),IF(AND(M36&lt;&gt;"",N36=""),"Date décision manquante","")))</f>
        <v/>
      </c>
      <c r="Y36" s="25">
        <f>IF(A36="","",IF(COUNTA(B36,C36,D36,E36,F36,G36,J36,K36,L36,S36)&lt;10,"À compléter","Complet"))</f>
        <v/>
      </c>
    </row>
    <row r="37" ht="24" customHeight="1">
      <c r="A37" s="17" t="n"/>
      <c r="B37" s="35" t="n"/>
      <c r="C37" s="19" t="n"/>
      <c r="D37" s="17" t="n"/>
      <c r="E37" s="19" t="n"/>
      <c r="F37" s="19" t="n"/>
      <c r="G37" s="19" t="n"/>
      <c r="H37" s="19" t="n"/>
      <c r="I37" s="19" t="n"/>
      <c r="J37" s="19" t="n"/>
      <c r="K37" s="17" t="n"/>
      <c r="L37" s="17" t="n"/>
      <c r="M37" s="17" t="n"/>
      <c r="N37" s="35" t="n"/>
      <c r="O37" s="19" t="n"/>
      <c r="P37" s="36" t="n"/>
      <c r="Q37" s="21" t="n"/>
      <c r="R37" s="17" t="n"/>
      <c r="S37" s="35" t="n"/>
      <c r="T37" s="36" t="n"/>
      <c r="U37" s="21" t="n"/>
      <c r="V37" s="19" t="n"/>
      <c r="W37" s="22">
        <f>IF(A37="","",IF(N37&lt;&gt;"",MAX(0,N37-B37),MAX(0,'Paramètres'!$B$2-B37)))</f>
        <v/>
      </c>
      <c r="X37" s="5">
        <f>IF(A37="","",_xlfn.TEXTJOIN(" — ",TRUE,IF(AND(S37&lt;&gt;"",S37&lt;'Paramètres'!$B$2,L37&lt;&gt;"Clôturée",L37&lt;&gt;"Annulée"),"Réponse en retard",""),IF(AND(P37&lt;&gt;"",P37&gt;'Paramètres'!$B$4),"Coût élevé",""),IF(AND(Q37&lt;&gt;"",Q37&gt;'Paramètres'!$B$5),"Délai élevé",""),IF(AND(L37="Clôturée",M37=""),"Décision manquante",""),IF(AND(M37&lt;&gt;"",N37=""),"Date décision manquante","")))</f>
        <v/>
      </c>
      <c r="Y37" s="23">
        <f>IF(A37="","",IF(COUNTA(B37,C37,D37,E37,F37,G37,J37,K37,L37,S37)&lt;10,"À compléter","Complet"))</f>
        <v/>
      </c>
    </row>
    <row r="38" ht="24" customHeight="1">
      <c r="A38" s="17" t="n"/>
      <c r="B38" s="35" t="n"/>
      <c r="C38" s="19" t="n"/>
      <c r="D38" s="17" t="n"/>
      <c r="E38" s="19" t="n"/>
      <c r="F38" s="19" t="n"/>
      <c r="G38" s="19" t="n"/>
      <c r="H38" s="19" t="n"/>
      <c r="I38" s="19" t="n"/>
      <c r="J38" s="19" t="n"/>
      <c r="K38" s="17" t="n"/>
      <c r="L38" s="17" t="n"/>
      <c r="M38" s="17" t="n"/>
      <c r="N38" s="35" t="n"/>
      <c r="O38" s="19" t="n"/>
      <c r="P38" s="36" t="n"/>
      <c r="Q38" s="21" t="n"/>
      <c r="R38" s="17" t="n"/>
      <c r="S38" s="35" t="n"/>
      <c r="T38" s="36" t="n"/>
      <c r="U38" s="21" t="n"/>
      <c r="V38" s="19" t="n"/>
      <c r="W38" s="24">
        <f>IF(A38="","",IF(N38&lt;&gt;"",MAX(0,N38-B38),MAX(0,'Paramètres'!$B$2-B38)))</f>
        <v/>
      </c>
      <c r="X38" s="9">
        <f>IF(A38="","",_xlfn.TEXTJOIN(" — ",TRUE,IF(AND(S38&lt;&gt;"",S38&lt;'Paramètres'!$B$2,L38&lt;&gt;"Clôturée",L38&lt;&gt;"Annulée"),"Réponse en retard",""),IF(AND(P38&lt;&gt;"",P38&gt;'Paramètres'!$B$4),"Coût élevé",""),IF(AND(Q38&lt;&gt;"",Q38&gt;'Paramètres'!$B$5),"Délai élevé",""),IF(AND(L38="Clôturée",M38=""),"Décision manquante",""),IF(AND(M38&lt;&gt;"",N38=""),"Date décision manquante","")))</f>
        <v/>
      </c>
      <c r="Y38" s="25">
        <f>IF(A38="","",IF(COUNTA(B38,C38,D38,E38,F38,G38,J38,K38,L38,S38)&lt;10,"À compléter","Complet"))</f>
        <v/>
      </c>
    </row>
    <row r="39" ht="24" customHeight="1">
      <c r="A39" s="17" t="n"/>
      <c r="B39" s="35" t="n"/>
      <c r="C39" s="19" t="n"/>
      <c r="D39" s="17" t="n"/>
      <c r="E39" s="19" t="n"/>
      <c r="F39" s="19" t="n"/>
      <c r="G39" s="19" t="n"/>
      <c r="H39" s="19" t="n"/>
      <c r="I39" s="19" t="n"/>
      <c r="J39" s="19" t="n"/>
      <c r="K39" s="17" t="n"/>
      <c r="L39" s="17" t="n"/>
      <c r="M39" s="17" t="n"/>
      <c r="N39" s="35" t="n"/>
      <c r="O39" s="19" t="n"/>
      <c r="P39" s="36" t="n"/>
      <c r="Q39" s="21" t="n"/>
      <c r="R39" s="17" t="n"/>
      <c r="S39" s="35" t="n"/>
      <c r="T39" s="36" t="n"/>
      <c r="U39" s="21" t="n"/>
      <c r="V39" s="19" t="n"/>
      <c r="W39" s="22">
        <f>IF(A39="","",IF(N39&lt;&gt;"",MAX(0,N39-B39),MAX(0,'Paramètres'!$B$2-B39)))</f>
        <v/>
      </c>
      <c r="X39" s="5">
        <f>IF(A39="","",_xlfn.TEXTJOIN(" — ",TRUE,IF(AND(S39&lt;&gt;"",S39&lt;'Paramètres'!$B$2,L39&lt;&gt;"Clôturée",L39&lt;&gt;"Annulée"),"Réponse en retard",""),IF(AND(P39&lt;&gt;"",P39&gt;'Paramètres'!$B$4),"Coût élevé",""),IF(AND(Q39&lt;&gt;"",Q39&gt;'Paramètres'!$B$5),"Délai élevé",""),IF(AND(L39="Clôturée",M39=""),"Décision manquante",""),IF(AND(M39&lt;&gt;"",N39=""),"Date décision manquante","")))</f>
        <v/>
      </c>
      <c r="Y39" s="23">
        <f>IF(A39="","",IF(COUNTA(B39,C39,D39,E39,F39,G39,J39,K39,L39,S39)&lt;10,"À compléter","Complet"))</f>
        <v/>
      </c>
    </row>
    <row r="40" ht="24" customHeight="1">
      <c r="A40" s="17" t="n"/>
      <c r="B40" s="35" t="n"/>
      <c r="C40" s="19" t="n"/>
      <c r="D40" s="17" t="n"/>
      <c r="E40" s="19" t="n"/>
      <c r="F40" s="19" t="n"/>
      <c r="G40" s="19" t="n"/>
      <c r="H40" s="19" t="n"/>
      <c r="I40" s="19" t="n"/>
      <c r="J40" s="19" t="n"/>
      <c r="K40" s="17" t="n"/>
      <c r="L40" s="17" t="n"/>
      <c r="M40" s="17" t="n"/>
      <c r="N40" s="35" t="n"/>
      <c r="O40" s="19" t="n"/>
      <c r="P40" s="36" t="n"/>
      <c r="Q40" s="21" t="n"/>
      <c r="R40" s="17" t="n"/>
      <c r="S40" s="35" t="n"/>
      <c r="T40" s="36" t="n"/>
      <c r="U40" s="21" t="n"/>
      <c r="V40" s="19" t="n"/>
      <c r="W40" s="24">
        <f>IF(A40="","",IF(N40&lt;&gt;"",MAX(0,N40-B40),MAX(0,'Paramètres'!$B$2-B40)))</f>
        <v/>
      </c>
      <c r="X40" s="9">
        <f>IF(A40="","",_xlfn.TEXTJOIN(" — ",TRUE,IF(AND(S40&lt;&gt;"",S40&lt;'Paramètres'!$B$2,L40&lt;&gt;"Clôturée",L40&lt;&gt;"Annulée"),"Réponse en retard",""),IF(AND(P40&lt;&gt;"",P40&gt;'Paramètres'!$B$4),"Coût élevé",""),IF(AND(Q40&lt;&gt;"",Q40&gt;'Paramètres'!$B$5),"Délai élevé",""),IF(AND(L40="Clôturée",M40=""),"Décision manquante",""),IF(AND(M40&lt;&gt;"",N40=""),"Date décision manquante","")))</f>
        <v/>
      </c>
      <c r="Y40" s="25">
        <f>IF(A40="","",IF(COUNTA(B40,C40,D40,E40,F40,G40,J40,K40,L40,S40)&lt;10,"À compléter","Complet"))</f>
        <v/>
      </c>
    </row>
    <row r="41" ht="24" customHeight="1">
      <c r="A41" s="17" t="n"/>
      <c r="B41" s="35" t="n"/>
      <c r="C41" s="19" t="n"/>
      <c r="D41" s="17" t="n"/>
      <c r="E41" s="19" t="n"/>
      <c r="F41" s="19" t="n"/>
      <c r="G41" s="19" t="n"/>
      <c r="H41" s="19" t="n"/>
      <c r="I41" s="19" t="n"/>
      <c r="J41" s="19" t="n"/>
      <c r="K41" s="17" t="n"/>
      <c r="L41" s="17" t="n"/>
      <c r="M41" s="17" t="n"/>
      <c r="N41" s="35" t="n"/>
      <c r="O41" s="19" t="n"/>
      <c r="P41" s="36" t="n"/>
      <c r="Q41" s="21" t="n"/>
      <c r="R41" s="17" t="n"/>
      <c r="S41" s="35" t="n"/>
      <c r="T41" s="36" t="n"/>
      <c r="U41" s="21" t="n"/>
      <c r="V41" s="19" t="n"/>
      <c r="W41" s="22">
        <f>IF(A41="","",IF(N41&lt;&gt;"",MAX(0,N41-B41),MAX(0,'Paramètres'!$B$2-B41)))</f>
        <v/>
      </c>
      <c r="X41" s="5">
        <f>IF(A41="","",_xlfn.TEXTJOIN(" — ",TRUE,IF(AND(S41&lt;&gt;"",S41&lt;'Paramètres'!$B$2,L41&lt;&gt;"Clôturée",L41&lt;&gt;"Annulée"),"Réponse en retard",""),IF(AND(P41&lt;&gt;"",P41&gt;'Paramètres'!$B$4),"Coût élevé",""),IF(AND(Q41&lt;&gt;"",Q41&gt;'Paramètres'!$B$5),"Délai élevé",""),IF(AND(L41="Clôturée",M41=""),"Décision manquante",""),IF(AND(M41&lt;&gt;"",N41=""),"Date décision manquante","")))</f>
        <v/>
      </c>
      <c r="Y41" s="23">
        <f>IF(A41="","",IF(COUNTA(B41,C41,D41,E41,F41,G41,J41,K41,L41,S41)&lt;10,"À compléter","Complet"))</f>
        <v/>
      </c>
    </row>
    <row r="42" ht="24" customHeight="1">
      <c r="A42" s="17" t="n"/>
      <c r="B42" s="35" t="n"/>
      <c r="C42" s="19" t="n"/>
      <c r="D42" s="17" t="n"/>
      <c r="E42" s="19" t="n"/>
      <c r="F42" s="19" t="n"/>
      <c r="G42" s="19" t="n"/>
      <c r="H42" s="19" t="n"/>
      <c r="I42" s="19" t="n"/>
      <c r="J42" s="19" t="n"/>
      <c r="K42" s="17" t="n"/>
      <c r="L42" s="17" t="n"/>
      <c r="M42" s="17" t="n"/>
      <c r="N42" s="35" t="n"/>
      <c r="O42" s="19" t="n"/>
      <c r="P42" s="36" t="n"/>
      <c r="Q42" s="21" t="n"/>
      <c r="R42" s="17" t="n"/>
      <c r="S42" s="35" t="n"/>
      <c r="T42" s="36" t="n"/>
      <c r="U42" s="21" t="n"/>
      <c r="V42" s="19" t="n"/>
      <c r="W42" s="24">
        <f>IF(A42="","",IF(N42&lt;&gt;"",MAX(0,N42-B42),MAX(0,'Paramètres'!$B$2-B42)))</f>
        <v/>
      </c>
      <c r="X42" s="9">
        <f>IF(A42="","",_xlfn.TEXTJOIN(" — ",TRUE,IF(AND(S42&lt;&gt;"",S42&lt;'Paramètres'!$B$2,L42&lt;&gt;"Clôturée",L42&lt;&gt;"Annulée"),"Réponse en retard",""),IF(AND(P42&lt;&gt;"",P42&gt;'Paramètres'!$B$4),"Coût élevé",""),IF(AND(Q42&lt;&gt;"",Q42&gt;'Paramètres'!$B$5),"Délai élevé",""),IF(AND(L42="Clôturée",M42=""),"Décision manquante",""),IF(AND(M42&lt;&gt;"",N42=""),"Date décision manquante","")))</f>
        <v/>
      </c>
      <c r="Y42" s="25">
        <f>IF(A42="","",IF(COUNTA(B42,C42,D42,E42,F42,G42,J42,K42,L42,S42)&lt;10,"À compléter","Complet"))</f>
        <v/>
      </c>
    </row>
    <row r="43" ht="24" customHeight="1">
      <c r="A43" s="17" t="n"/>
      <c r="B43" s="35" t="n"/>
      <c r="C43" s="19" t="n"/>
      <c r="D43" s="17" t="n"/>
      <c r="E43" s="19" t="n"/>
      <c r="F43" s="19" t="n"/>
      <c r="G43" s="19" t="n"/>
      <c r="H43" s="19" t="n"/>
      <c r="I43" s="19" t="n"/>
      <c r="J43" s="19" t="n"/>
      <c r="K43" s="17" t="n"/>
      <c r="L43" s="17" t="n"/>
      <c r="M43" s="17" t="n"/>
      <c r="N43" s="35" t="n"/>
      <c r="O43" s="19" t="n"/>
      <c r="P43" s="36" t="n"/>
      <c r="Q43" s="21" t="n"/>
      <c r="R43" s="17" t="n"/>
      <c r="S43" s="35" t="n"/>
      <c r="T43" s="36" t="n"/>
      <c r="U43" s="21" t="n"/>
      <c r="V43" s="19" t="n"/>
      <c r="W43" s="22">
        <f>IF(A43="","",IF(N43&lt;&gt;"",MAX(0,N43-B43),MAX(0,'Paramètres'!$B$2-B43)))</f>
        <v/>
      </c>
      <c r="X43" s="5">
        <f>IF(A43="","",_xlfn.TEXTJOIN(" — ",TRUE,IF(AND(S43&lt;&gt;"",S43&lt;'Paramètres'!$B$2,L43&lt;&gt;"Clôturée",L43&lt;&gt;"Annulée"),"Réponse en retard",""),IF(AND(P43&lt;&gt;"",P43&gt;'Paramètres'!$B$4),"Coût élevé",""),IF(AND(Q43&lt;&gt;"",Q43&gt;'Paramètres'!$B$5),"Délai élevé",""),IF(AND(L43="Clôturée",M43=""),"Décision manquante",""),IF(AND(M43&lt;&gt;"",N43=""),"Date décision manquante","")))</f>
        <v/>
      </c>
      <c r="Y43" s="23">
        <f>IF(A43="","",IF(COUNTA(B43,C43,D43,E43,F43,G43,J43,K43,L43,S43)&lt;10,"À compléter","Complet"))</f>
        <v/>
      </c>
    </row>
    <row r="44" ht="24" customHeight="1">
      <c r="A44" s="17" t="n"/>
      <c r="B44" s="35" t="n"/>
      <c r="C44" s="19" t="n"/>
      <c r="D44" s="17" t="n"/>
      <c r="E44" s="19" t="n"/>
      <c r="F44" s="19" t="n"/>
      <c r="G44" s="19" t="n"/>
      <c r="H44" s="19" t="n"/>
      <c r="I44" s="19" t="n"/>
      <c r="J44" s="19" t="n"/>
      <c r="K44" s="17" t="n"/>
      <c r="L44" s="17" t="n"/>
      <c r="M44" s="17" t="n"/>
      <c r="N44" s="35" t="n"/>
      <c r="O44" s="19" t="n"/>
      <c r="P44" s="36" t="n"/>
      <c r="Q44" s="21" t="n"/>
      <c r="R44" s="17" t="n"/>
      <c r="S44" s="35" t="n"/>
      <c r="T44" s="36" t="n"/>
      <c r="U44" s="21" t="n"/>
      <c r="V44" s="19" t="n"/>
      <c r="W44" s="24">
        <f>IF(A44="","",IF(N44&lt;&gt;"",MAX(0,N44-B44),MAX(0,'Paramètres'!$B$2-B44)))</f>
        <v/>
      </c>
      <c r="X44" s="9">
        <f>IF(A44="","",_xlfn.TEXTJOIN(" — ",TRUE,IF(AND(S44&lt;&gt;"",S44&lt;'Paramètres'!$B$2,L44&lt;&gt;"Clôturée",L44&lt;&gt;"Annulée"),"Réponse en retard",""),IF(AND(P44&lt;&gt;"",P44&gt;'Paramètres'!$B$4),"Coût élevé",""),IF(AND(Q44&lt;&gt;"",Q44&gt;'Paramètres'!$B$5),"Délai élevé",""),IF(AND(L44="Clôturée",M44=""),"Décision manquante",""),IF(AND(M44&lt;&gt;"",N44=""),"Date décision manquante","")))</f>
        <v/>
      </c>
      <c r="Y44" s="25">
        <f>IF(A44="","",IF(COUNTA(B44,C44,D44,E44,F44,G44,J44,K44,L44,S44)&lt;10,"À compléter","Complet"))</f>
        <v/>
      </c>
    </row>
    <row r="45" ht="24" customHeight="1">
      <c r="A45" s="17" t="n"/>
      <c r="B45" s="35" t="n"/>
      <c r="C45" s="19" t="n"/>
      <c r="D45" s="17" t="n"/>
      <c r="E45" s="19" t="n"/>
      <c r="F45" s="19" t="n"/>
      <c r="G45" s="19" t="n"/>
      <c r="H45" s="19" t="n"/>
      <c r="I45" s="19" t="n"/>
      <c r="J45" s="19" t="n"/>
      <c r="K45" s="17" t="n"/>
      <c r="L45" s="17" t="n"/>
      <c r="M45" s="17" t="n"/>
      <c r="N45" s="35" t="n"/>
      <c r="O45" s="19" t="n"/>
      <c r="P45" s="36" t="n"/>
      <c r="Q45" s="21" t="n"/>
      <c r="R45" s="17" t="n"/>
      <c r="S45" s="35" t="n"/>
      <c r="T45" s="36" t="n"/>
      <c r="U45" s="21" t="n"/>
      <c r="V45" s="19" t="n"/>
      <c r="W45" s="22">
        <f>IF(A45="","",IF(N45&lt;&gt;"",MAX(0,N45-B45),MAX(0,'Paramètres'!$B$2-B45)))</f>
        <v/>
      </c>
      <c r="X45" s="5">
        <f>IF(A45="","",_xlfn.TEXTJOIN(" — ",TRUE,IF(AND(S45&lt;&gt;"",S45&lt;'Paramètres'!$B$2,L45&lt;&gt;"Clôturée",L45&lt;&gt;"Annulée"),"Réponse en retard",""),IF(AND(P45&lt;&gt;"",P45&gt;'Paramètres'!$B$4),"Coût élevé",""),IF(AND(Q45&lt;&gt;"",Q45&gt;'Paramètres'!$B$5),"Délai élevé",""),IF(AND(L45="Clôturée",M45=""),"Décision manquante",""),IF(AND(M45&lt;&gt;"",N45=""),"Date décision manquante","")))</f>
        <v/>
      </c>
      <c r="Y45" s="23">
        <f>IF(A45="","",IF(COUNTA(B45,C45,D45,E45,F45,G45,J45,K45,L45,S45)&lt;10,"À compléter","Complet"))</f>
        <v/>
      </c>
    </row>
    <row r="46" ht="24" customHeight="1">
      <c r="A46" s="17" t="n"/>
      <c r="B46" s="35" t="n"/>
      <c r="C46" s="19" t="n"/>
      <c r="D46" s="17" t="n"/>
      <c r="E46" s="19" t="n"/>
      <c r="F46" s="19" t="n"/>
      <c r="G46" s="19" t="n"/>
      <c r="H46" s="19" t="n"/>
      <c r="I46" s="19" t="n"/>
      <c r="J46" s="19" t="n"/>
      <c r="K46" s="17" t="n"/>
      <c r="L46" s="17" t="n"/>
      <c r="M46" s="17" t="n"/>
      <c r="N46" s="35" t="n"/>
      <c r="O46" s="19" t="n"/>
      <c r="P46" s="36" t="n"/>
      <c r="Q46" s="21" t="n"/>
      <c r="R46" s="17" t="n"/>
      <c r="S46" s="35" t="n"/>
      <c r="T46" s="36" t="n"/>
      <c r="U46" s="21" t="n"/>
      <c r="V46" s="19" t="n"/>
      <c r="W46" s="24">
        <f>IF(A46="","",IF(N46&lt;&gt;"",MAX(0,N46-B46),MAX(0,'Paramètres'!$B$2-B46)))</f>
        <v/>
      </c>
      <c r="X46" s="9">
        <f>IF(A46="","",_xlfn.TEXTJOIN(" — ",TRUE,IF(AND(S46&lt;&gt;"",S46&lt;'Paramètres'!$B$2,L46&lt;&gt;"Clôturée",L46&lt;&gt;"Annulée"),"Réponse en retard",""),IF(AND(P46&lt;&gt;"",P46&gt;'Paramètres'!$B$4),"Coût élevé",""),IF(AND(Q46&lt;&gt;"",Q46&gt;'Paramètres'!$B$5),"Délai élevé",""),IF(AND(L46="Clôturée",M46=""),"Décision manquante",""),IF(AND(M46&lt;&gt;"",N46=""),"Date décision manquante","")))</f>
        <v/>
      </c>
      <c r="Y46" s="25">
        <f>IF(A46="","",IF(COUNTA(B46,C46,D46,E46,F46,G46,J46,K46,L46,S46)&lt;10,"À compléter","Complet"))</f>
        <v/>
      </c>
    </row>
    <row r="47" ht="24" customHeight="1">
      <c r="A47" s="17" t="n"/>
      <c r="B47" s="35" t="n"/>
      <c r="C47" s="19" t="n"/>
      <c r="D47" s="17" t="n"/>
      <c r="E47" s="19" t="n"/>
      <c r="F47" s="19" t="n"/>
      <c r="G47" s="19" t="n"/>
      <c r="H47" s="19" t="n"/>
      <c r="I47" s="19" t="n"/>
      <c r="J47" s="19" t="n"/>
      <c r="K47" s="17" t="n"/>
      <c r="L47" s="17" t="n"/>
      <c r="M47" s="17" t="n"/>
      <c r="N47" s="35" t="n"/>
      <c r="O47" s="19" t="n"/>
      <c r="P47" s="36" t="n"/>
      <c r="Q47" s="21" t="n"/>
      <c r="R47" s="17" t="n"/>
      <c r="S47" s="35" t="n"/>
      <c r="T47" s="36" t="n"/>
      <c r="U47" s="21" t="n"/>
      <c r="V47" s="19" t="n"/>
      <c r="W47" s="22">
        <f>IF(A47="","",IF(N47&lt;&gt;"",MAX(0,N47-B47),MAX(0,'Paramètres'!$B$2-B47)))</f>
        <v/>
      </c>
      <c r="X47" s="5">
        <f>IF(A47="","",_xlfn.TEXTJOIN(" — ",TRUE,IF(AND(S47&lt;&gt;"",S47&lt;'Paramètres'!$B$2,L47&lt;&gt;"Clôturée",L47&lt;&gt;"Annulée"),"Réponse en retard",""),IF(AND(P47&lt;&gt;"",P47&gt;'Paramètres'!$B$4),"Coût élevé",""),IF(AND(Q47&lt;&gt;"",Q47&gt;'Paramètres'!$B$5),"Délai élevé",""),IF(AND(L47="Clôturée",M47=""),"Décision manquante",""),IF(AND(M47&lt;&gt;"",N47=""),"Date décision manquante","")))</f>
        <v/>
      </c>
      <c r="Y47" s="23">
        <f>IF(A47="","",IF(COUNTA(B47,C47,D47,E47,F47,G47,J47,K47,L47,S47)&lt;10,"À compléter","Complet"))</f>
        <v/>
      </c>
    </row>
    <row r="48" ht="24" customHeight="1">
      <c r="A48" s="17" t="n"/>
      <c r="B48" s="35" t="n"/>
      <c r="C48" s="19" t="n"/>
      <c r="D48" s="17" t="n"/>
      <c r="E48" s="19" t="n"/>
      <c r="F48" s="19" t="n"/>
      <c r="G48" s="19" t="n"/>
      <c r="H48" s="19" t="n"/>
      <c r="I48" s="19" t="n"/>
      <c r="J48" s="19" t="n"/>
      <c r="K48" s="17" t="n"/>
      <c r="L48" s="17" t="n"/>
      <c r="M48" s="17" t="n"/>
      <c r="N48" s="35" t="n"/>
      <c r="O48" s="19" t="n"/>
      <c r="P48" s="36" t="n"/>
      <c r="Q48" s="21" t="n"/>
      <c r="R48" s="17" t="n"/>
      <c r="S48" s="35" t="n"/>
      <c r="T48" s="36" t="n"/>
      <c r="U48" s="21" t="n"/>
      <c r="V48" s="19" t="n"/>
      <c r="W48" s="24">
        <f>IF(A48="","",IF(N48&lt;&gt;"",MAX(0,N48-B48),MAX(0,'Paramètres'!$B$2-B48)))</f>
        <v/>
      </c>
      <c r="X48" s="9">
        <f>IF(A48="","",_xlfn.TEXTJOIN(" — ",TRUE,IF(AND(S48&lt;&gt;"",S48&lt;'Paramètres'!$B$2,L48&lt;&gt;"Clôturée",L48&lt;&gt;"Annulée"),"Réponse en retard",""),IF(AND(P48&lt;&gt;"",P48&gt;'Paramètres'!$B$4),"Coût élevé",""),IF(AND(Q48&lt;&gt;"",Q48&gt;'Paramètres'!$B$5),"Délai élevé",""),IF(AND(L48="Clôturée",M48=""),"Décision manquante",""),IF(AND(M48&lt;&gt;"",N48=""),"Date décision manquante","")))</f>
        <v/>
      </c>
      <c r="Y48" s="25">
        <f>IF(A48="","",IF(COUNTA(B48,C48,D48,E48,F48,G48,J48,K48,L48,S48)&lt;10,"À compléter","Complet"))</f>
        <v/>
      </c>
    </row>
    <row r="49" ht="24" customHeight="1">
      <c r="A49" s="17" t="n"/>
      <c r="B49" s="35" t="n"/>
      <c r="C49" s="19" t="n"/>
      <c r="D49" s="17" t="n"/>
      <c r="E49" s="19" t="n"/>
      <c r="F49" s="19" t="n"/>
      <c r="G49" s="19" t="n"/>
      <c r="H49" s="19" t="n"/>
      <c r="I49" s="19" t="n"/>
      <c r="J49" s="19" t="n"/>
      <c r="K49" s="17" t="n"/>
      <c r="L49" s="17" t="n"/>
      <c r="M49" s="17" t="n"/>
      <c r="N49" s="35" t="n"/>
      <c r="O49" s="19" t="n"/>
      <c r="P49" s="36" t="n"/>
      <c r="Q49" s="21" t="n"/>
      <c r="R49" s="17" t="n"/>
      <c r="S49" s="35" t="n"/>
      <c r="T49" s="36" t="n"/>
      <c r="U49" s="21" t="n"/>
      <c r="V49" s="19" t="n"/>
      <c r="W49" s="22">
        <f>IF(A49="","",IF(N49&lt;&gt;"",MAX(0,N49-B49),MAX(0,'Paramètres'!$B$2-B49)))</f>
        <v/>
      </c>
      <c r="X49" s="5">
        <f>IF(A49="","",_xlfn.TEXTJOIN(" — ",TRUE,IF(AND(S49&lt;&gt;"",S49&lt;'Paramètres'!$B$2,L49&lt;&gt;"Clôturée",L49&lt;&gt;"Annulée"),"Réponse en retard",""),IF(AND(P49&lt;&gt;"",P49&gt;'Paramètres'!$B$4),"Coût élevé",""),IF(AND(Q49&lt;&gt;"",Q49&gt;'Paramètres'!$B$5),"Délai élevé",""),IF(AND(L49="Clôturée",M49=""),"Décision manquante",""),IF(AND(M49&lt;&gt;"",N49=""),"Date décision manquante","")))</f>
        <v/>
      </c>
      <c r="Y49" s="23">
        <f>IF(A49="","",IF(COUNTA(B49,C49,D49,E49,F49,G49,J49,K49,L49,S49)&lt;10,"À compléter","Complet"))</f>
        <v/>
      </c>
    </row>
    <row r="50" ht="24" customHeight="1">
      <c r="A50" s="17" t="n"/>
      <c r="B50" s="35" t="n"/>
      <c r="C50" s="19" t="n"/>
      <c r="D50" s="17" t="n"/>
      <c r="E50" s="19" t="n"/>
      <c r="F50" s="19" t="n"/>
      <c r="G50" s="19" t="n"/>
      <c r="H50" s="19" t="n"/>
      <c r="I50" s="19" t="n"/>
      <c r="J50" s="19" t="n"/>
      <c r="K50" s="17" t="n"/>
      <c r="L50" s="17" t="n"/>
      <c r="M50" s="17" t="n"/>
      <c r="N50" s="35" t="n"/>
      <c r="O50" s="19" t="n"/>
      <c r="P50" s="36" t="n"/>
      <c r="Q50" s="21" t="n"/>
      <c r="R50" s="17" t="n"/>
      <c r="S50" s="35" t="n"/>
      <c r="T50" s="36" t="n"/>
      <c r="U50" s="21" t="n"/>
      <c r="V50" s="19" t="n"/>
      <c r="W50" s="24">
        <f>IF(A50="","",IF(N50&lt;&gt;"",MAX(0,N50-B50),MAX(0,'Paramètres'!$B$2-B50)))</f>
        <v/>
      </c>
      <c r="X50" s="9">
        <f>IF(A50="","",_xlfn.TEXTJOIN(" — ",TRUE,IF(AND(S50&lt;&gt;"",S50&lt;'Paramètres'!$B$2,L50&lt;&gt;"Clôturée",L50&lt;&gt;"Annulée"),"Réponse en retard",""),IF(AND(P50&lt;&gt;"",P50&gt;'Paramètres'!$B$4),"Coût élevé",""),IF(AND(Q50&lt;&gt;"",Q50&gt;'Paramètres'!$B$5),"Délai élevé",""),IF(AND(L50="Clôturée",M50=""),"Décision manquante",""),IF(AND(M50&lt;&gt;"",N50=""),"Date décision manquante","")))</f>
        <v/>
      </c>
      <c r="Y50" s="25">
        <f>IF(A50="","",IF(COUNTA(B50,C50,D50,E50,F50,G50,J50,K50,L50,S50)&lt;10,"À compléter","Complet"))</f>
        <v/>
      </c>
    </row>
    <row r="51" ht="24" customHeight="1">
      <c r="A51" s="17" t="n"/>
      <c r="B51" s="35" t="n"/>
      <c r="C51" s="19" t="n"/>
      <c r="D51" s="17" t="n"/>
      <c r="E51" s="19" t="n"/>
      <c r="F51" s="19" t="n"/>
      <c r="G51" s="19" t="n"/>
      <c r="H51" s="19" t="n"/>
      <c r="I51" s="19" t="n"/>
      <c r="J51" s="19" t="n"/>
      <c r="K51" s="17" t="n"/>
      <c r="L51" s="17" t="n"/>
      <c r="M51" s="17" t="n"/>
      <c r="N51" s="35" t="n"/>
      <c r="O51" s="19" t="n"/>
      <c r="P51" s="36" t="n"/>
      <c r="Q51" s="21" t="n"/>
      <c r="R51" s="17" t="n"/>
      <c r="S51" s="35" t="n"/>
      <c r="T51" s="36" t="n"/>
      <c r="U51" s="21" t="n"/>
      <c r="V51" s="19" t="n"/>
      <c r="W51" s="22">
        <f>IF(A51="","",IF(N51&lt;&gt;"",MAX(0,N51-B51),MAX(0,'Paramètres'!$B$2-B51)))</f>
        <v/>
      </c>
      <c r="X51" s="5">
        <f>IF(A51="","",_xlfn.TEXTJOIN(" — ",TRUE,IF(AND(S51&lt;&gt;"",S51&lt;'Paramètres'!$B$2,L51&lt;&gt;"Clôturée",L51&lt;&gt;"Annulée"),"Réponse en retard",""),IF(AND(P51&lt;&gt;"",P51&gt;'Paramètres'!$B$4),"Coût élevé",""),IF(AND(Q51&lt;&gt;"",Q51&gt;'Paramètres'!$B$5),"Délai élevé",""),IF(AND(L51="Clôturée",M51=""),"Décision manquante",""),IF(AND(M51&lt;&gt;"",N51=""),"Date décision manquante","")))</f>
        <v/>
      </c>
      <c r="Y51" s="23">
        <f>IF(A51="","",IF(COUNTA(B51,C51,D51,E51,F51,G51,J51,K51,L51,S51)&lt;10,"À compléter","Complet"))</f>
        <v/>
      </c>
    </row>
    <row r="52" ht="24" customHeight="1">
      <c r="A52" s="17" t="n"/>
      <c r="B52" s="35" t="n"/>
      <c r="C52" s="19" t="n"/>
      <c r="D52" s="17" t="n"/>
      <c r="E52" s="19" t="n"/>
      <c r="F52" s="19" t="n"/>
      <c r="G52" s="19" t="n"/>
      <c r="H52" s="19" t="n"/>
      <c r="I52" s="19" t="n"/>
      <c r="J52" s="19" t="n"/>
      <c r="K52" s="17" t="n"/>
      <c r="L52" s="17" t="n"/>
      <c r="M52" s="17" t="n"/>
      <c r="N52" s="35" t="n"/>
      <c r="O52" s="19" t="n"/>
      <c r="P52" s="36" t="n"/>
      <c r="Q52" s="21" t="n"/>
      <c r="R52" s="17" t="n"/>
      <c r="S52" s="35" t="n"/>
      <c r="T52" s="36" t="n"/>
      <c r="U52" s="21" t="n"/>
      <c r="V52" s="19" t="n"/>
      <c r="W52" s="24">
        <f>IF(A52="","",IF(N52&lt;&gt;"",MAX(0,N52-B52),MAX(0,'Paramètres'!$B$2-B52)))</f>
        <v/>
      </c>
      <c r="X52" s="9">
        <f>IF(A52="","",_xlfn.TEXTJOIN(" — ",TRUE,IF(AND(S52&lt;&gt;"",S52&lt;'Paramètres'!$B$2,L52&lt;&gt;"Clôturée",L52&lt;&gt;"Annulée"),"Réponse en retard",""),IF(AND(P52&lt;&gt;"",P52&gt;'Paramètres'!$B$4),"Coût élevé",""),IF(AND(Q52&lt;&gt;"",Q52&gt;'Paramètres'!$B$5),"Délai élevé",""),IF(AND(L52="Clôturée",M52=""),"Décision manquante",""),IF(AND(M52&lt;&gt;"",N52=""),"Date décision manquante","")))</f>
        <v/>
      </c>
      <c r="Y52" s="25">
        <f>IF(A52="","",IF(COUNTA(B52,C52,D52,E52,F52,G52,J52,K52,L52,S52)&lt;10,"À compléter","Complet"))</f>
        <v/>
      </c>
    </row>
    <row r="53" ht="24" customHeight="1">
      <c r="A53" s="17" t="n"/>
      <c r="B53" s="35" t="n"/>
      <c r="C53" s="19" t="n"/>
      <c r="D53" s="17" t="n"/>
      <c r="E53" s="19" t="n"/>
      <c r="F53" s="19" t="n"/>
      <c r="G53" s="19" t="n"/>
      <c r="H53" s="19" t="n"/>
      <c r="I53" s="19" t="n"/>
      <c r="J53" s="19" t="n"/>
      <c r="K53" s="17" t="n"/>
      <c r="L53" s="17" t="n"/>
      <c r="M53" s="17" t="n"/>
      <c r="N53" s="35" t="n"/>
      <c r="O53" s="19" t="n"/>
      <c r="P53" s="36" t="n"/>
      <c r="Q53" s="21" t="n"/>
      <c r="R53" s="17" t="n"/>
      <c r="S53" s="35" t="n"/>
      <c r="T53" s="36" t="n"/>
      <c r="U53" s="21" t="n"/>
      <c r="V53" s="19" t="n"/>
      <c r="W53" s="22">
        <f>IF(A53="","",IF(N53&lt;&gt;"",MAX(0,N53-B53),MAX(0,'Paramètres'!$B$2-B53)))</f>
        <v/>
      </c>
      <c r="X53" s="5">
        <f>IF(A53="","",_xlfn.TEXTJOIN(" — ",TRUE,IF(AND(S53&lt;&gt;"",S53&lt;'Paramètres'!$B$2,L53&lt;&gt;"Clôturée",L53&lt;&gt;"Annulée"),"Réponse en retard",""),IF(AND(P53&lt;&gt;"",P53&gt;'Paramètres'!$B$4),"Coût élevé",""),IF(AND(Q53&lt;&gt;"",Q53&gt;'Paramètres'!$B$5),"Délai élevé",""),IF(AND(L53="Clôturée",M53=""),"Décision manquante",""),IF(AND(M53&lt;&gt;"",N53=""),"Date décision manquante","")))</f>
        <v/>
      </c>
      <c r="Y53" s="23">
        <f>IF(A53="","",IF(COUNTA(B53,C53,D53,E53,F53,G53,J53,K53,L53,S53)&lt;10,"À compléter","Complet"))</f>
        <v/>
      </c>
    </row>
    <row r="54" ht="24" customHeight="1">
      <c r="A54" s="17" t="n"/>
      <c r="B54" s="35" t="n"/>
      <c r="C54" s="19" t="n"/>
      <c r="D54" s="17" t="n"/>
      <c r="E54" s="19" t="n"/>
      <c r="F54" s="19" t="n"/>
      <c r="G54" s="19" t="n"/>
      <c r="H54" s="19" t="n"/>
      <c r="I54" s="19" t="n"/>
      <c r="J54" s="19" t="n"/>
      <c r="K54" s="17" t="n"/>
      <c r="L54" s="17" t="n"/>
      <c r="M54" s="17" t="n"/>
      <c r="N54" s="35" t="n"/>
      <c r="O54" s="19" t="n"/>
      <c r="P54" s="36" t="n"/>
      <c r="Q54" s="21" t="n"/>
      <c r="R54" s="17" t="n"/>
      <c r="S54" s="35" t="n"/>
      <c r="T54" s="36" t="n"/>
      <c r="U54" s="21" t="n"/>
      <c r="V54" s="19" t="n"/>
      <c r="W54" s="24">
        <f>IF(A54="","",IF(N54&lt;&gt;"",MAX(0,N54-B54),MAX(0,'Paramètres'!$B$2-B54)))</f>
        <v/>
      </c>
      <c r="X54" s="9">
        <f>IF(A54="","",_xlfn.TEXTJOIN(" — ",TRUE,IF(AND(S54&lt;&gt;"",S54&lt;'Paramètres'!$B$2,L54&lt;&gt;"Clôturée",L54&lt;&gt;"Annulée"),"Réponse en retard",""),IF(AND(P54&lt;&gt;"",P54&gt;'Paramètres'!$B$4),"Coût élevé",""),IF(AND(Q54&lt;&gt;"",Q54&gt;'Paramètres'!$B$5),"Délai élevé",""),IF(AND(L54="Clôturée",M54=""),"Décision manquante",""),IF(AND(M54&lt;&gt;"",N54=""),"Date décision manquante","")))</f>
        <v/>
      </c>
      <c r="Y54" s="25">
        <f>IF(A54="","",IF(COUNTA(B54,C54,D54,E54,F54,G54,J54,K54,L54,S54)&lt;10,"À compléter","Complet"))</f>
        <v/>
      </c>
    </row>
    <row r="55" ht="24" customHeight="1">
      <c r="A55" s="17" t="n"/>
      <c r="B55" s="35" t="n"/>
      <c r="C55" s="19" t="n"/>
      <c r="D55" s="17" t="n"/>
      <c r="E55" s="19" t="n"/>
      <c r="F55" s="19" t="n"/>
      <c r="G55" s="19" t="n"/>
      <c r="H55" s="19" t="n"/>
      <c r="I55" s="19" t="n"/>
      <c r="J55" s="19" t="n"/>
      <c r="K55" s="17" t="n"/>
      <c r="L55" s="17" t="n"/>
      <c r="M55" s="17" t="n"/>
      <c r="N55" s="35" t="n"/>
      <c r="O55" s="19" t="n"/>
      <c r="P55" s="36" t="n"/>
      <c r="Q55" s="21" t="n"/>
      <c r="R55" s="17" t="n"/>
      <c r="S55" s="35" t="n"/>
      <c r="T55" s="36" t="n"/>
      <c r="U55" s="21" t="n"/>
      <c r="V55" s="19" t="n"/>
      <c r="W55" s="22">
        <f>IF(A55="","",IF(N55&lt;&gt;"",MAX(0,N55-B55),MAX(0,'Paramètres'!$B$2-B55)))</f>
        <v/>
      </c>
      <c r="X55" s="5">
        <f>IF(A55="","",_xlfn.TEXTJOIN(" — ",TRUE,IF(AND(S55&lt;&gt;"",S55&lt;'Paramètres'!$B$2,L55&lt;&gt;"Clôturée",L55&lt;&gt;"Annulée"),"Réponse en retard",""),IF(AND(P55&lt;&gt;"",P55&gt;'Paramètres'!$B$4),"Coût élevé",""),IF(AND(Q55&lt;&gt;"",Q55&gt;'Paramètres'!$B$5),"Délai élevé",""),IF(AND(L55="Clôturée",M55=""),"Décision manquante",""),IF(AND(M55&lt;&gt;"",N55=""),"Date décision manquante","")))</f>
        <v/>
      </c>
      <c r="Y55" s="23">
        <f>IF(A55="","",IF(COUNTA(B55,C55,D55,E55,F55,G55,J55,K55,L55,S55)&lt;10,"À compléter","Complet"))</f>
        <v/>
      </c>
    </row>
    <row r="56" ht="24" customHeight="1">
      <c r="A56" s="17" t="n"/>
      <c r="B56" s="35" t="n"/>
      <c r="C56" s="19" t="n"/>
      <c r="D56" s="17" t="n"/>
      <c r="E56" s="19" t="n"/>
      <c r="F56" s="19" t="n"/>
      <c r="G56" s="19" t="n"/>
      <c r="H56" s="19" t="n"/>
      <c r="I56" s="19" t="n"/>
      <c r="J56" s="19" t="n"/>
      <c r="K56" s="17" t="n"/>
      <c r="L56" s="17" t="n"/>
      <c r="M56" s="17" t="n"/>
      <c r="N56" s="35" t="n"/>
      <c r="O56" s="19" t="n"/>
      <c r="P56" s="36" t="n"/>
      <c r="Q56" s="21" t="n"/>
      <c r="R56" s="17" t="n"/>
      <c r="S56" s="35" t="n"/>
      <c r="T56" s="36" t="n"/>
      <c r="U56" s="21" t="n"/>
      <c r="V56" s="19" t="n"/>
      <c r="W56" s="24">
        <f>IF(A56="","",IF(N56&lt;&gt;"",MAX(0,N56-B56),MAX(0,'Paramètres'!$B$2-B56)))</f>
        <v/>
      </c>
      <c r="X56" s="9">
        <f>IF(A56="","",_xlfn.TEXTJOIN(" — ",TRUE,IF(AND(S56&lt;&gt;"",S56&lt;'Paramètres'!$B$2,L56&lt;&gt;"Clôturée",L56&lt;&gt;"Annulée"),"Réponse en retard",""),IF(AND(P56&lt;&gt;"",P56&gt;'Paramètres'!$B$4),"Coût élevé",""),IF(AND(Q56&lt;&gt;"",Q56&gt;'Paramètres'!$B$5),"Délai élevé",""),IF(AND(L56="Clôturée",M56=""),"Décision manquante",""),IF(AND(M56&lt;&gt;"",N56=""),"Date décision manquante","")))</f>
        <v/>
      </c>
      <c r="Y56" s="25">
        <f>IF(A56="","",IF(COUNTA(B56,C56,D56,E56,F56,G56,J56,K56,L56,S56)&lt;10,"À compléter","Complet"))</f>
        <v/>
      </c>
    </row>
    <row r="57" ht="24" customHeight="1">
      <c r="A57" s="17" t="n"/>
      <c r="B57" s="35" t="n"/>
      <c r="C57" s="19" t="n"/>
      <c r="D57" s="17" t="n"/>
      <c r="E57" s="19" t="n"/>
      <c r="F57" s="19" t="n"/>
      <c r="G57" s="19" t="n"/>
      <c r="H57" s="19" t="n"/>
      <c r="I57" s="19" t="n"/>
      <c r="J57" s="19" t="n"/>
      <c r="K57" s="17" t="n"/>
      <c r="L57" s="17" t="n"/>
      <c r="M57" s="17" t="n"/>
      <c r="N57" s="35" t="n"/>
      <c r="O57" s="19" t="n"/>
      <c r="P57" s="36" t="n"/>
      <c r="Q57" s="21" t="n"/>
      <c r="R57" s="17" t="n"/>
      <c r="S57" s="35" t="n"/>
      <c r="T57" s="36" t="n"/>
      <c r="U57" s="21" t="n"/>
      <c r="V57" s="19" t="n"/>
      <c r="W57" s="22">
        <f>IF(A57="","",IF(N57&lt;&gt;"",MAX(0,N57-B57),MAX(0,'Paramètres'!$B$2-B57)))</f>
        <v/>
      </c>
      <c r="X57" s="5">
        <f>IF(A57="","",_xlfn.TEXTJOIN(" — ",TRUE,IF(AND(S57&lt;&gt;"",S57&lt;'Paramètres'!$B$2,L57&lt;&gt;"Clôturée",L57&lt;&gt;"Annulée"),"Réponse en retard",""),IF(AND(P57&lt;&gt;"",P57&gt;'Paramètres'!$B$4),"Coût élevé",""),IF(AND(Q57&lt;&gt;"",Q57&gt;'Paramètres'!$B$5),"Délai élevé",""),IF(AND(L57="Clôturée",M57=""),"Décision manquante",""),IF(AND(M57&lt;&gt;"",N57=""),"Date décision manquante","")))</f>
        <v/>
      </c>
      <c r="Y57" s="23">
        <f>IF(A57="","",IF(COUNTA(B57,C57,D57,E57,F57,G57,J57,K57,L57,S57)&lt;10,"À compléter","Complet"))</f>
        <v/>
      </c>
    </row>
    <row r="58" ht="24" customHeight="1">
      <c r="A58" s="17" t="n"/>
      <c r="B58" s="35" t="n"/>
      <c r="C58" s="19" t="n"/>
      <c r="D58" s="17" t="n"/>
      <c r="E58" s="19" t="n"/>
      <c r="F58" s="19" t="n"/>
      <c r="G58" s="19" t="n"/>
      <c r="H58" s="19" t="n"/>
      <c r="I58" s="19" t="n"/>
      <c r="J58" s="19" t="n"/>
      <c r="K58" s="17" t="n"/>
      <c r="L58" s="17" t="n"/>
      <c r="M58" s="17" t="n"/>
      <c r="N58" s="35" t="n"/>
      <c r="O58" s="19" t="n"/>
      <c r="P58" s="36" t="n"/>
      <c r="Q58" s="21" t="n"/>
      <c r="R58" s="17" t="n"/>
      <c r="S58" s="35" t="n"/>
      <c r="T58" s="36" t="n"/>
      <c r="U58" s="21" t="n"/>
      <c r="V58" s="19" t="n"/>
      <c r="W58" s="24">
        <f>IF(A58="","",IF(N58&lt;&gt;"",MAX(0,N58-B58),MAX(0,'Paramètres'!$B$2-B58)))</f>
        <v/>
      </c>
      <c r="X58" s="9">
        <f>IF(A58="","",_xlfn.TEXTJOIN(" — ",TRUE,IF(AND(S58&lt;&gt;"",S58&lt;'Paramètres'!$B$2,L58&lt;&gt;"Clôturée",L58&lt;&gt;"Annulée"),"Réponse en retard",""),IF(AND(P58&lt;&gt;"",P58&gt;'Paramètres'!$B$4),"Coût élevé",""),IF(AND(Q58&lt;&gt;"",Q58&gt;'Paramètres'!$B$5),"Délai élevé",""),IF(AND(L58="Clôturée",M58=""),"Décision manquante",""),IF(AND(M58&lt;&gt;"",N58=""),"Date décision manquante","")))</f>
        <v/>
      </c>
      <c r="Y58" s="25">
        <f>IF(A58="","",IF(COUNTA(B58,C58,D58,E58,F58,G58,J58,K58,L58,S58)&lt;10,"À compléter","Complet"))</f>
        <v/>
      </c>
    </row>
    <row r="59" ht="24" customHeight="1">
      <c r="A59" s="17" t="n"/>
      <c r="B59" s="35" t="n"/>
      <c r="C59" s="19" t="n"/>
      <c r="D59" s="17" t="n"/>
      <c r="E59" s="19" t="n"/>
      <c r="F59" s="19" t="n"/>
      <c r="G59" s="19" t="n"/>
      <c r="H59" s="19" t="n"/>
      <c r="I59" s="19" t="n"/>
      <c r="J59" s="19" t="n"/>
      <c r="K59" s="17" t="n"/>
      <c r="L59" s="17" t="n"/>
      <c r="M59" s="17" t="n"/>
      <c r="N59" s="35" t="n"/>
      <c r="O59" s="19" t="n"/>
      <c r="P59" s="36" t="n"/>
      <c r="Q59" s="21" t="n"/>
      <c r="R59" s="17" t="n"/>
      <c r="S59" s="35" t="n"/>
      <c r="T59" s="36" t="n"/>
      <c r="U59" s="21" t="n"/>
      <c r="V59" s="19" t="n"/>
      <c r="W59" s="22">
        <f>IF(A59="","",IF(N59&lt;&gt;"",MAX(0,N59-B59),MAX(0,'Paramètres'!$B$2-B59)))</f>
        <v/>
      </c>
      <c r="X59" s="5">
        <f>IF(A59="","",_xlfn.TEXTJOIN(" — ",TRUE,IF(AND(S59&lt;&gt;"",S59&lt;'Paramètres'!$B$2,L59&lt;&gt;"Clôturée",L59&lt;&gt;"Annulée"),"Réponse en retard",""),IF(AND(P59&lt;&gt;"",P59&gt;'Paramètres'!$B$4),"Coût élevé",""),IF(AND(Q59&lt;&gt;"",Q59&gt;'Paramètres'!$B$5),"Délai élevé",""),IF(AND(L59="Clôturée",M59=""),"Décision manquante",""),IF(AND(M59&lt;&gt;"",N59=""),"Date décision manquante","")))</f>
        <v/>
      </c>
      <c r="Y59" s="23">
        <f>IF(A59="","",IF(COUNTA(B59,C59,D59,E59,F59,G59,J59,K59,L59,S59)&lt;10,"À compléter","Complet"))</f>
        <v/>
      </c>
    </row>
    <row r="60" ht="24" customHeight="1">
      <c r="A60" s="17" t="n"/>
      <c r="B60" s="35" t="n"/>
      <c r="C60" s="19" t="n"/>
      <c r="D60" s="17" t="n"/>
      <c r="E60" s="19" t="n"/>
      <c r="F60" s="19" t="n"/>
      <c r="G60" s="19" t="n"/>
      <c r="H60" s="19" t="n"/>
      <c r="I60" s="19" t="n"/>
      <c r="J60" s="19" t="n"/>
      <c r="K60" s="17" t="n"/>
      <c r="L60" s="17" t="n"/>
      <c r="M60" s="17" t="n"/>
      <c r="N60" s="35" t="n"/>
      <c r="O60" s="19" t="n"/>
      <c r="P60" s="36" t="n"/>
      <c r="Q60" s="21" t="n"/>
      <c r="R60" s="17" t="n"/>
      <c r="S60" s="35" t="n"/>
      <c r="T60" s="36" t="n"/>
      <c r="U60" s="21" t="n"/>
      <c r="V60" s="19" t="n"/>
      <c r="W60" s="24">
        <f>IF(A60="","",IF(N60&lt;&gt;"",MAX(0,N60-B60),MAX(0,'Paramètres'!$B$2-B60)))</f>
        <v/>
      </c>
      <c r="X60" s="9">
        <f>IF(A60="","",_xlfn.TEXTJOIN(" — ",TRUE,IF(AND(S60&lt;&gt;"",S60&lt;'Paramètres'!$B$2,L60&lt;&gt;"Clôturée",L60&lt;&gt;"Annulée"),"Réponse en retard",""),IF(AND(P60&lt;&gt;"",P60&gt;'Paramètres'!$B$4),"Coût élevé",""),IF(AND(Q60&lt;&gt;"",Q60&gt;'Paramètres'!$B$5),"Délai élevé",""),IF(AND(L60="Clôturée",M60=""),"Décision manquante",""),IF(AND(M60&lt;&gt;"",N60=""),"Date décision manquante","")))</f>
        <v/>
      </c>
      <c r="Y60" s="25">
        <f>IF(A60="","",IF(COUNTA(B60,C60,D60,E60,F60,G60,J60,K60,L60,S60)&lt;10,"À compléter","Complet"))</f>
        <v/>
      </c>
    </row>
    <row r="61" ht="24" customHeight="1">
      <c r="A61" s="17" t="n"/>
      <c r="B61" s="35" t="n"/>
      <c r="C61" s="19" t="n"/>
      <c r="D61" s="17" t="n"/>
      <c r="E61" s="19" t="n"/>
      <c r="F61" s="19" t="n"/>
      <c r="G61" s="19" t="n"/>
      <c r="H61" s="19" t="n"/>
      <c r="I61" s="19" t="n"/>
      <c r="J61" s="19" t="n"/>
      <c r="K61" s="17" t="n"/>
      <c r="L61" s="17" t="n"/>
      <c r="M61" s="17" t="n"/>
      <c r="N61" s="35" t="n"/>
      <c r="O61" s="19" t="n"/>
      <c r="P61" s="36" t="n"/>
      <c r="Q61" s="21" t="n"/>
      <c r="R61" s="17" t="n"/>
      <c r="S61" s="35" t="n"/>
      <c r="T61" s="36" t="n"/>
      <c r="U61" s="21" t="n"/>
      <c r="V61" s="19" t="n"/>
      <c r="W61" s="22">
        <f>IF(A61="","",IF(N61&lt;&gt;"",MAX(0,N61-B61),MAX(0,'Paramètres'!$B$2-B61)))</f>
        <v/>
      </c>
      <c r="X61" s="5">
        <f>IF(A61="","",_xlfn.TEXTJOIN(" — ",TRUE,IF(AND(S61&lt;&gt;"",S61&lt;'Paramètres'!$B$2,L61&lt;&gt;"Clôturée",L61&lt;&gt;"Annulée"),"Réponse en retard",""),IF(AND(P61&lt;&gt;"",P61&gt;'Paramètres'!$B$4),"Coût élevé",""),IF(AND(Q61&lt;&gt;"",Q61&gt;'Paramètres'!$B$5),"Délai élevé",""),IF(AND(L61="Clôturée",M61=""),"Décision manquante",""),IF(AND(M61&lt;&gt;"",N61=""),"Date décision manquante","")))</f>
        <v/>
      </c>
      <c r="Y61" s="23">
        <f>IF(A61="","",IF(COUNTA(B61,C61,D61,E61,F61,G61,J61,K61,L61,S61)&lt;10,"À compléter","Complet"))</f>
        <v/>
      </c>
    </row>
    <row r="62" ht="24" customHeight="1">
      <c r="A62" s="17" t="n"/>
      <c r="B62" s="35" t="n"/>
      <c r="C62" s="19" t="n"/>
      <c r="D62" s="17" t="n"/>
      <c r="E62" s="19" t="n"/>
      <c r="F62" s="19" t="n"/>
      <c r="G62" s="19" t="n"/>
      <c r="H62" s="19" t="n"/>
      <c r="I62" s="19" t="n"/>
      <c r="J62" s="19" t="n"/>
      <c r="K62" s="17" t="n"/>
      <c r="L62" s="17" t="n"/>
      <c r="M62" s="17" t="n"/>
      <c r="N62" s="35" t="n"/>
      <c r="O62" s="19" t="n"/>
      <c r="P62" s="36" t="n"/>
      <c r="Q62" s="21" t="n"/>
      <c r="R62" s="17" t="n"/>
      <c r="S62" s="35" t="n"/>
      <c r="T62" s="36" t="n"/>
      <c r="U62" s="21" t="n"/>
      <c r="V62" s="19" t="n"/>
      <c r="W62" s="24">
        <f>IF(A62="","",IF(N62&lt;&gt;"",MAX(0,N62-B62),MAX(0,'Paramètres'!$B$2-B62)))</f>
        <v/>
      </c>
      <c r="X62" s="9">
        <f>IF(A62="","",_xlfn.TEXTJOIN(" — ",TRUE,IF(AND(S62&lt;&gt;"",S62&lt;'Paramètres'!$B$2,L62&lt;&gt;"Clôturée",L62&lt;&gt;"Annulée"),"Réponse en retard",""),IF(AND(P62&lt;&gt;"",P62&gt;'Paramètres'!$B$4),"Coût élevé",""),IF(AND(Q62&lt;&gt;"",Q62&gt;'Paramètres'!$B$5),"Délai élevé",""),IF(AND(L62="Clôturée",M62=""),"Décision manquante",""),IF(AND(M62&lt;&gt;"",N62=""),"Date décision manquante","")))</f>
        <v/>
      </c>
      <c r="Y62" s="25">
        <f>IF(A62="","",IF(COUNTA(B62,C62,D62,E62,F62,G62,J62,K62,L62,S62)&lt;10,"À compléter","Complet"))</f>
        <v/>
      </c>
    </row>
    <row r="63" ht="24" customHeight="1">
      <c r="A63" s="17" t="n"/>
      <c r="B63" s="35" t="n"/>
      <c r="C63" s="19" t="n"/>
      <c r="D63" s="17" t="n"/>
      <c r="E63" s="19" t="n"/>
      <c r="F63" s="19" t="n"/>
      <c r="G63" s="19" t="n"/>
      <c r="H63" s="19" t="n"/>
      <c r="I63" s="19" t="n"/>
      <c r="J63" s="19" t="n"/>
      <c r="K63" s="17" t="n"/>
      <c r="L63" s="17" t="n"/>
      <c r="M63" s="17" t="n"/>
      <c r="N63" s="35" t="n"/>
      <c r="O63" s="19" t="n"/>
      <c r="P63" s="36" t="n"/>
      <c r="Q63" s="21" t="n"/>
      <c r="R63" s="17" t="n"/>
      <c r="S63" s="35" t="n"/>
      <c r="T63" s="36" t="n"/>
      <c r="U63" s="21" t="n"/>
      <c r="V63" s="19" t="n"/>
      <c r="W63" s="22">
        <f>IF(A63="","",IF(N63&lt;&gt;"",MAX(0,N63-B63),MAX(0,'Paramètres'!$B$2-B63)))</f>
        <v/>
      </c>
      <c r="X63" s="5">
        <f>IF(A63="","",_xlfn.TEXTJOIN(" — ",TRUE,IF(AND(S63&lt;&gt;"",S63&lt;'Paramètres'!$B$2,L63&lt;&gt;"Clôturée",L63&lt;&gt;"Annulée"),"Réponse en retard",""),IF(AND(P63&lt;&gt;"",P63&gt;'Paramètres'!$B$4),"Coût élevé",""),IF(AND(Q63&lt;&gt;"",Q63&gt;'Paramètres'!$B$5),"Délai élevé",""),IF(AND(L63="Clôturée",M63=""),"Décision manquante",""),IF(AND(M63&lt;&gt;"",N63=""),"Date décision manquante","")))</f>
        <v/>
      </c>
      <c r="Y63" s="23">
        <f>IF(A63="","",IF(COUNTA(B63,C63,D63,E63,F63,G63,J63,K63,L63,S63)&lt;10,"À compléter","Complet"))</f>
        <v/>
      </c>
    </row>
    <row r="64" ht="24" customHeight="1">
      <c r="A64" s="17" t="n"/>
      <c r="B64" s="35" t="n"/>
      <c r="C64" s="19" t="n"/>
      <c r="D64" s="17" t="n"/>
      <c r="E64" s="19" t="n"/>
      <c r="F64" s="19" t="n"/>
      <c r="G64" s="19" t="n"/>
      <c r="H64" s="19" t="n"/>
      <c r="I64" s="19" t="n"/>
      <c r="J64" s="19" t="n"/>
      <c r="K64" s="17" t="n"/>
      <c r="L64" s="17" t="n"/>
      <c r="M64" s="17" t="n"/>
      <c r="N64" s="35" t="n"/>
      <c r="O64" s="19" t="n"/>
      <c r="P64" s="36" t="n"/>
      <c r="Q64" s="21" t="n"/>
      <c r="R64" s="17" t="n"/>
      <c r="S64" s="35" t="n"/>
      <c r="T64" s="36" t="n"/>
      <c r="U64" s="21" t="n"/>
      <c r="V64" s="19" t="n"/>
      <c r="W64" s="24">
        <f>IF(A64="","",IF(N64&lt;&gt;"",MAX(0,N64-B64),MAX(0,'Paramètres'!$B$2-B64)))</f>
        <v/>
      </c>
      <c r="X64" s="9">
        <f>IF(A64="","",_xlfn.TEXTJOIN(" — ",TRUE,IF(AND(S64&lt;&gt;"",S64&lt;'Paramètres'!$B$2,L64&lt;&gt;"Clôturée",L64&lt;&gt;"Annulée"),"Réponse en retard",""),IF(AND(P64&lt;&gt;"",P64&gt;'Paramètres'!$B$4),"Coût élevé",""),IF(AND(Q64&lt;&gt;"",Q64&gt;'Paramètres'!$B$5),"Délai élevé",""),IF(AND(L64="Clôturée",M64=""),"Décision manquante",""),IF(AND(M64&lt;&gt;"",N64=""),"Date décision manquante","")))</f>
        <v/>
      </c>
      <c r="Y64" s="25">
        <f>IF(A64="","",IF(COUNTA(B64,C64,D64,E64,F64,G64,J64,K64,L64,S64)&lt;10,"À compléter","Complet"))</f>
        <v/>
      </c>
    </row>
    <row r="65" ht="24" customHeight="1">
      <c r="A65" s="17" t="n"/>
      <c r="B65" s="35" t="n"/>
      <c r="C65" s="19" t="n"/>
      <c r="D65" s="17" t="n"/>
      <c r="E65" s="19" t="n"/>
      <c r="F65" s="19" t="n"/>
      <c r="G65" s="19" t="n"/>
      <c r="H65" s="19" t="n"/>
      <c r="I65" s="19" t="n"/>
      <c r="J65" s="19" t="n"/>
      <c r="K65" s="17" t="n"/>
      <c r="L65" s="17" t="n"/>
      <c r="M65" s="17" t="n"/>
      <c r="N65" s="35" t="n"/>
      <c r="O65" s="19" t="n"/>
      <c r="P65" s="36" t="n"/>
      <c r="Q65" s="21" t="n"/>
      <c r="R65" s="17" t="n"/>
      <c r="S65" s="35" t="n"/>
      <c r="T65" s="36" t="n"/>
      <c r="U65" s="21" t="n"/>
      <c r="V65" s="19" t="n"/>
      <c r="W65" s="22">
        <f>IF(A65="","",IF(N65&lt;&gt;"",MAX(0,N65-B65),MAX(0,'Paramètres'!$B$2-B65)))</f>
        <v/>
      </c>
      <c r="X65" s="5">
        <f>IF(A65="","",_xlfn.TEXTJOIN(" — ",TRUE,IF(AND(S65&lt;&gt;"",S65&lt;'Paramètres'!$B$2,L65&lt;&gt;"Clôturée",L65&lt;&gt;"Annulée"),"Réponse en retard",""),IF(AND(P65&lt;&gt;"",P65&gt;'Paramètres'!$B$4),"Coût élevé",""),IF(AND(Q65&lt;&gt;"",Q65&gt;'Paramètres'!$B$5),"Délai élevé",""),IF(AND(L65="Clôturée",M65=""),"Décision manquante",""),IF(AND(M65&lt;&gt;"",N65=""),"Date décision manquante","")))</f>
        <v/>
      </c>
      <c r="Y65" s="23">
        <f>IF(A65="","",IF(COUNTA(B65,C65,D65,E65,F65,G65,J65,K65,L65,S65)&lt;10,"À compléter","Complet"))</f>
        <v/>
      </c>
    </row>
    <row r="66" ht="24" customHeight="1">
      <c r="A66" s="17" t="n"/>
      <c r="B66" s="35" t="n"/>
      <c r="C66" s="19" t="n"/>
      <c r="D66" s="17" t="n"/>
      <c r="E66" s="19" t="n"/>
      <c r="F66" s="19" t="n"/>
      <c r="G66" s="19" t="n"/>
      <c r="H66" s="19" t="n"/>
      <c r="I66" s="19" t="n"/>
      <c r="J66" s="19" t="n"/>
      <c r="K66" s="17" t="n"/>
      <c r="L66" s="17" t="n"/>
      <c r="M66" s="17" t="n"/>
      <c r="N66" s="35" t="n"/>
      <c r="O66" s="19" t="n"/>
      <c r="P66" s="36" t="n"/>
      <c r="Q66" s="21" t="n"/>
      <c r="R66" s="17" t="n"/>
      <c r="S66" s="35" t="n"/>
      <c r="T66" s="36" t="n"/>
      <c r="U66" s="21" t="n"/>
      <c r="V66" s="19" t="n"/>
      <c r="W66" s="24">
        <f>IF(A66="","",IF(N66&lt;&gt;"",MAX(0,N66-B66),MAX(0,'Paramètres'!$B$2-B66)))</f>
        <v/>
      </c>
      <c r="X66" s="9">
        <f>IF(A66="","",_xlfn.TEXTJOIN(" — ",TRUE,IF(AND(S66&lt;&gt;"",S66&lt;'Paramètres'!$B$2,L66&lt;&gt;"Clôturée",L66&lt;&gt;"Annulée"),"Réponse en retard",""),IF(AND(P66&lt;&gt;"",P66&gt;'Paramètres'!$B$4),"Coût élevé",""),IF(AND(Q66&lt;&gt;"",Q66&gt;'Paramètres'!$B$5),"Délai élevé",""),IF(AND(L66="Clôturée",M66=""),"Décision manquante",""),IF(AND(M66&lt;&gt;"",N66=""),"Date décision manquante","")))</f>
        <v/>
      </c>
      <c r="Y66" s="25">
        <f>IF(A66="","",IF(COUNTA(B66,C66,D66,E66,F66,G66,J66,K66,L66,S66)&lt;10,"À compléter","Complet"))</f>
        <v/>
      </c>
    </row>
    <row r="67" ht="24" customHeight="1">
      <c r="A67" s="17" t="n"/>
      <c r="B67" s="35" t="n"/>
      <c r="C67" s="19" t="n"/>
      <c r="D67" s="17" t="n"/>
      <c r="E67" s="19" t="n"/>
      <c r="F67" s="19" t="n"/>
      <c r="G67" s="19" t="n"/>
      <c r="H67" s="19" t="n"/>
      <c r="I67" s="19" t="n"/>
      <c r="J67" s="19" t="n"/>
      <c r="K67" s="17" t="n"/>
      <c r="L67" s="17" t="n"/>
      <c r="M67" s="17" t="n"/>
      <c r="N67" s="35" t="n"/>
      <c r="O67" s="19" t="n"/>
      <c r="P67" s="36" t="n"/>
      <c r="Q67" s="21" t="n"/>
      <c r="R67" s="17" t="n"/>
      <c r="S67" s="35" t="n"/>
      <c r="T67" s="36" t="n"/>
      <c r="U67" s="21" t="n"/>
      <c r="V67" s="19" t="n"/>
      <c r="W67" s="22">
        <f>IF(A67="","",IF(N67&lt;&gt;"",MAX(0,N67-B67),MAX(0,'Paramètres'!$B$2-B67)))</f>
        <v/>
      </c>
      <c r="X67" s="5">
        <f>IF(A67="","",_xlfn.TEXTJOIN(" — ",TRUE,IF(AND(S67&lt;&gt;"",S67&lt;'Paramètres'!$B$2,L67&lt;&gt;"Clôturée",L67&lt;&gt;"Annulée"),"Réponse en retard",""),IF(AND(P67&lt;&gt;"",P67&gt;'Paramètres'!$B$4),"Coût élevé",""),IF(AND(Q67&lt;&gt;"",Q67&gt;'Paramètres'!$B$5),"Délai élevé",""),IF(AND(L67="Clôturée",M67=""),"Décision manquante",""),IF(AND(M67&lt;&gt;"",N67=""),"Date décision manquante","")))</f>
        <v/>
      </c>
      <c r="Y67" s="23">
        <f>IF(A67="","",IF(COUNTA(B67,C67,D67,E67,F67,G67,J67,K67,L67,S67)&lt;10,"À compléter","Complet"))</f>
        <v/>
      </c>
    </row>
    <row r="68" ht="24" customHeight="1">
      <c r="A68" s="17" t="n"/>
      <c r="B68" s="35" t="n"/>
      <c r="C68" s="19" t="n"/>
      <c r="D68" s="17" t="n"/>
      <c r="E68" s="19" t="n"/>
      <c r="F68" s="19" t="n"/>
      <c r="G68" s="19" t="n"/>
      <c r="H68" s="19" t="n"/>
      <c r="I68" s="19" t="n"/>
      <c r="J68" s="19" t="n"/>
      <c r="K68" s="17" t="n"/>
      <c r="L68" s="17" t="n"/>
      <c r="M68" s="17" t="n"/>
      <c r="N68" s="35" t="n"/>
      <c r="O68" s="19" t="n"/>
      <c r="P68" s="36" t="n"/>
      <c r="Q68" s="21" t="n"/>
      <c r="R68" s="17" t="n"/>
      <c r="S68" s="35" t="n"/>
      <c r="T68" s="36" t="n"/>
      <c r="U68" s="21" t="n"/>
      <c r="V68" s="19" t="n"/>
      <c r="W68" s="24">
        <f>IF(A68="","",IF(N68&lt;&gt;"",MAX(0,N68-B68),MAX(0,'Paramètres'!$B$2-B68)))</f>
        <v/>
      </c>
      <c r="X68" s="9">
        <f>IF(A68="","",_xlfn.TEXTJOIN(" — ",TRUE,IF(AND(S68&lt;&gt;"",S68&lt;'Paramètres'!$B$2,L68&lt;&gt;"Clôturée",L68&lt;&gt;"Annulée"),"Réponse en retard",""),IF(AND(P68&lt;&gt;"",P68&gt;'Paramètres'!$B$4),"Coût élevé",""),IF(AND(Q68&lt;&gt;"",Q68&gt;'Paramètres'!$B$5),"Délai élevé",""),IF(AND(L68="Clôturée",M68=""),"Décision manquante",""),IF(AND(M68&lt;&gt;"",N68=""),"Date décision manquante","")))</f>
        <v/>
      </c>
      <c r="Y68" s="25">
        <f>IF(A68="","",IF(COUNTA(B68,C68,D68,E68,F68,G68,J68,K68,L68,S68)&lt;10,"À compléter","Complet"))</f>
        <v/>
      </c>
    </row>
    <row r="69" ht="24" customHeight="1">
      <c r="A69" s="17" t="n"/>
      <c r="B69" s="35" t="n"/>
      <c r="C69" s="19" t="n"/>
      <c r="D69" s="17" t="n"/>
      <c r="E69" s="19" t="n"/>
      <c r="F69" s="19" t="n"/>
      <c r="G69" s="19" t="n"/>
      <c r="H69" s="19" t="n"/>
      <c r="I69" s="19" t="n"/>
      <c r="J69" s="19" t="n"/>
      <c r="K69" s="17" t="n"/>
      <c r="L69" s="17" t="n"/>
      <c r="M69" s="17" t="n"/>
      <c r="N69" s="35" t="n"/>
      <c r="O69" s="19" t="n"/>
      <c r="P69" s="36" t="n"/>
      <c r="Q69" s="21" t="n"/>
      <c r="R69" s="17" t="n"/>
      <c r="S69" s="35" t="n"/>
      <c r="T69" s="36" t="n"/>
      <c r="U69" s="21" t="n"/>
      <c r="V69" s="19" t="n"/>
      <c r="W69" s="22">
        <f>IF(A69="","",IF(N69&lt;&gt;"",MAX(0,N69-B69),MAX(0,'Paramètres'!$B$2-B69)))</f>
        <v/>
      </c>
      <c r="X69" s="5">
        <f>IF(A69="","",_xlfn.TEXTJOIN(" — ",TRUE,IF(AND(S69&lt;&gt;"",S69&lt;'Paramètres'!$B$2,L69&lt;&gt;"Clôturée",L69&lt;&gt;"Annulée"),"Réponse en retard",""),IF(AND(P69&lt;&gt;"",P69&gt;'Paramètres'!$B$4),"Coût élevé",""),IF(AND(Q69&lt;&gt;"",Q69&gt;'Paramètres'!$B$5),"Délai élevé",""),IF(AND(L69="Clôturée",M69=""),"Décision manquante",""),IF(AND(M69&lt;&gt;"",N69=""),"Date décision manquante","")))</f>
        <v/>
      </c>
      <c r="Y69" s="23">
        <f>IF(A69="","",IF(COUNTA(B69,C69,D69,E69,F69,G69,J69,K69,L69,S69)&lt;10,"À compléter","Complet"))</f>
        <v/>
      </c>
    </row>
    <row r="70" ht="24" customHeight="1">
      <c r="A70" s="17" t="n"/>
      <c r="B70" s="35" t="n"/>
      <c r="C70" s="19" t="n"/>
      <c r="D70" s="17" t="n"/>
      <c r="E70" s="19" t="n"/>
      <c r="F70" s="19" t="n"/>
      <c r="G70" s="19" t="n"/>
      <c r="H70" s="19" t="n"/>
      <c r="I70" s="19" t="n"/>
      <c r="J70" s="19" t="n"/>
      <c r="K70" s="17" t="n"/>
      <c r="L70" s="17" t="n"/>
      <c r="M70" s="17" t="n"/>
      <c r="N70" s="35" t="n"/>
      <c r="O70" s="19" t="n"/>
      <c r="P70" s="36" t="n"/>
      <c r="Q70" s="21" t="n"/>
      <c r="R70" s="17" t="n"/>
      <c r="S70" s="35" t="n"/>
      <c r="T70" s="36" t="n"/>
      <c r="U70" s="21" t="n"/>
      <c r="V70" s="19" t="n"/>
      <c r="W70" s="24">
        <f>IF(A70="","",IF(N70&lt;&gt;"",MAX(0,N70-B70),MAX(0,'Paramètres'!$B$2-B70)))</f>
        <v/>
      </c>
      <c r="X70" s="9">
        <f>IF(A70="","",_xlfn.TEXTJOIN(" — ",TRUE,IF(AND(S70&lt;&gt;"",S70&lt;'Paramètres'!$B$2,L70&lt;&gt;"Clôturée",L70&lt;&gt;"Annulée"),"Réponse en retard",""),IF(AND(P70&lt;&gt;"",P70&gt;'Paramètres'!$B$4),"Coût élevé",""),IF(AND(Q70&lt;&gt;"",Q70&gt;'Paramètres'!$B$5),"Délai élevé",""),IF(AND(L70="Clôturée",M70=""),"Décision manquante",""),IF(AND(M70&lt;&gt;"",N70=""),"Date décision manquante","")))</f>
        <v/>
      </c>
      <c r="Y70" s="25">
        <f>IF(A70="","",IF(COUNTA(B70,C70,D70,E70,F70,G70,J70,K70,L70,S70)&lt;10,"À compléter","Complet"))</f>
        <v/>
      </c>
    </row>
    <row r="71" ht="24" customHeight="1">
      <c r="A71" s="17" t="n"/>
      <c r="B71" s="35" t="n"/>
      <c r="C71" s="19" t="n"/>
      <c r="D71" s="17" t="n"/>
      <c r="E71" s="19" t="n"/>
      <c r="F71" s="19" t="n"/>
      <c r="G71" s="19" t="n"/>
      <c r="H71" s="19" t="n"/>
      <c r="I71" s="19" t="n"/>
      <c r="J71" s="19" t="n"/>
      <c r="K71" s="17" t="n"/>
      <c r="L71" s="17" t="n"/>
      <c r="M71" s="17" t="n"/>
      <c r="N71" s="35" t="n"/>
      <c r="O71" s="19" t="n"/>
      <c r="P71" s="36" t="n"/>
      <c r="Q71" s="21" t="n"/>
      <c r="R71" s="17" t="n"/>
      <c r="S71" s="35" t="n"/>
      <c r="T71" s="36" t="n"/>
      <c r="U71" s="21" t="n"/>
      <c r="V71" s="19" t="n"/>
      <c r="W71" s="22">
        <f>IF(A71="","",IF(N71&lt;&gt;"",MAX(0,N71-B71),MAX(0,'Paramètres'!$B$2-B71)))</f>
        <v/>
      </c>
      <c r="X71" s="5">
        <f>IF(A71="","",_xlfn.TEXTJOIN(" — ",TRUE,IF(AND(S71&lt;&gt;"",S71&lt;'Paramètres'!$B$2,L71&lt;&gt;"Clôturée",L71&lt;&gt;"Annulée"),"Réponse en retard",""),IF(AND(P71&lt;&gt;"",P71&gt;'Paramètres'!$B$4),"Coût élevé",""),IF(AND(Q71&lt;&gt;"",Q71&gt;'Paramètres'!$B$5),"Délai élevé",""),IF(AND(L71="Clôturée",M71=""),"Décision manquante",""),IF(AND(M71&lt;&gt;"",N71=""),"Date décision manquante","")))</f>
        <v/>
      </c>
      <c r="Y71" s="23">
        <f>IF(A71="","",IF(COUNTA(B71,C71,D71,E71,F71,G71,J71,K71,L71,S71)&lt;10,"À compléter","Complet"))</f>
        <v/>
      </c>
    </row>
    <row r="72" ht="24" customHeight="1">
      <c r="A72" s="17" t="n"/>
      <c r="B72" s="35" t="n"/>
      <c r="C72" s="19" t="n"/>
      <c r="D72" s="17" t="n"/>
      <c r="E72" s="19" t="n"/>
      <c r="F72" s="19" t="n"/>
      <c r="G72" s="19" t="n"/>
      <c r="H72" s="19" t="n"/>
      <c r="I72" s="19" t="n"/>
      <c r="J72" s="19" t="n"/>
      <c r="K72" s="17" t="n"/>
      <c r="L72" s="17" t="n"/>
      <c r="M72" s="17" t="n"/>
      <c r="N72" s="35" t="n"/>
      <c r="O72" s="19" t="n"/>
      <c r="P72" s="36" t="n"/>
      <c r="Q72" s="21" t="n"/>
      <c r="R72" s="17" t="n"/>
      <c r="S72" s="35" t="n"/>
      <c r="T72" s="36" t="n"/>
      <c r="U72" s="21" t="n"/>
      <c r="V72" s="19" t="n"/>
      <c r="W72" s="24">
        <f>IF(A72="","",IF(N72&lt;&gt;"",MAX(0,N72-B72),MAX(0,'Paramètres'!$B$2-B72)))</f>
        <v/>
      </c>
      <c r="X72" s="9">
        <f>IF(A72="","",_xlfn.TEXTJOIN(" — ",TRUE,IF(AND(S72&lt;&gt;"",S72&lt;'Paramètres'!$B$2,L72&lt;&gt;"Clôturée",L72&lt;&gt;"Annulée"),"Réponse en retard",""),IF(AND(P72&lt;&gt;"",P72&gt;'Paramètres'!$B$4),"Coût élevé",""),IF(AND(Q72&lt;&gt;"",Q72&gt;'Paramètres'!$B$5),"Délai élevé",""),IF(AND(L72="Clôturée",M72=""),"Décision manquante",""),IF(AND(M72&lt;&gt;"",N72=""),"Date décision manquante","")))</f>
        <v/>
      </c>
      <c r="Y72" s="25">
        <f>IF(A72="","",IF(COUNTA(B72,C72,D72,E72,F72,G72,J72,K72,L72,S72)&lt;10,"À compléter","Complet"))</f>
        <v/>
      </c>
    </row>
    <row r="73" ht="24" customHeight="1">
      <c r="A73" s="17" t="n"/>
      <c r="B73" s="35" t="n"/>
      <c r="C73" s="19" t="n"/>
      <c r="D73" s="17" t="n"/>
      <c r="E73" s="19" t="n"/>
      <c r="F73" s="19" t="n"/>
      <c r="G73" s="19" t="n"/>
      <c r="H73" s="19" t="n"/>
      <c r="I73" s="19" t="n"/>
      <c r="J73" s="19" t="n"/>
      <c r="K73" s="17" t="n"/>
      <c r="L73" s="17" t="n"/>
      <c r="M73" s="17" t="n"/>
      <c r="N73" s="35" t="n"/>
      <c r="O73" s="19" t="n"/>
      <c r="P73" s="36" t="n"/>
      <c r="Q73" s="21" t="n"/>
      <c r="R73" s="17" t="n"/>
      <c r="S73" s="35" t="n"/>
      <c r="T73" s="36" t="n"/>
      <c r="U73" s="21" t="n"/>
      <c r="V73" s="19" t="n"/>
      <c r="W73" s="22">
        <f>IF(A73="","",IF(N73&lt;&gt;"",MAX(0,N73-B73),MAX(0,'Paramètres'!$B$2-B73)))</f>
        <v/>
      </c>
      <c r="X73" s="5">
        <f>IF(A73="","",_xlfn.TEXTJOIN(" — ",TRUE,IF(AND(S73&lt;&gt;"",S73&lt;'Paramètres'!$B$2,L73&lt;&gt;"Clôturée",L73&lt;&gt;"Annulée"),"Réponse en retard",""),IF(AND(P73&lt;&gt;"",P73&gt;'Paramètres'!$B$4),"Coût élevé",""),IF(AND(Q73&lt;&gt;"",Q73&gt;'Paramètres'!$B$5),"Délai élevé",""),IF(AND(L73="Clôturée",M73=""),"Décision manquante",""),IF(AND(M73&lt;&gt;"",N73=""),"Date décision manquante","")))</f>
        <v/>
      </c>
      <c r="Y73" s="23">
        <f>IF(A73="","",IF(COUNTA(B73,C73,D73,E73,F73,G73,J73,K73,L73,S73)&lt;10,"À compléter","Complet"))</f>
        <v/>
      </c>
    </row>
    <row r="74" ht="24" customHeight="1">
      <c r="A74" s="17" t="n"/>
      <c r="B74" s="35" t="n"/>
      <c r="C74" s="19" t="n"/>
      <c r="D74" s="17" t="n"/>
      <c r="E74" s="19" t="n"/>
      <c r="F74" s="19" t="n"/>
      <c r="G74" s="19" t="n"/>
      <c r="H74" s="19" t="n"/>
      <c r="I74" s="19" t="n"/>
      <c r="J74" s="19" t="n"/>
      <c r="K74" s="17" t="n"/>
      <c r="L74" s="17" t="n"/>
      <c r="M74" s="17" t="n"/>
      <c r="N74" s="35" t="n"/>
      <c r="O74" s="19" t="n"/>
      <c r="P74" s="36" t="n"/>
      <c r="Q74" s="21" t="n"/>
      <c r="R74" s="17" t="n"/>
      <c r="S74" s="35" t="n"/>
      <c r="T74" s="36" t="n"/>
      <c r="U74" s="21" t="n"/>
      <c r="V74" s="19" t="n"/>
      <c r="W74" s="24">
        <f>IF(A74="","",IF(N74&lt;&gt;"",MAX(0,N74-B74),MAX(0,'Paramètres'!$B$2-B74)))</f>
        <v/>
      </c>
      <c r="X74" s="9">
        <f>IF(A74="","",_xlfn.TEXTJOIN(" — ",TRUE,IF(AND(S74&lt;&gt;"",S74&lt;'Paramètres'!$B$2,L74&lt;&gt;"Clôturée",L74&lt;&gt;"Annulée"),"Réponse en retard",""),IF(AND(P74&lt;&gt;"",P74&gt;'Paramètres'!$B$4),"Coût élevé",""),IF(AND(Q74&lt;&gt;"",Q74&gt;'Paramètres'!$B$5),"Délai élevé",""),IF(AND(L74="Clôturée",M74=""),"Décision manquante",""),IF(AND(M74&lt;&gt;"",N74=""),"Date décision manquante","")))</f>
        <v/>
      </c>
      <c r="Y74" s="25">
        <f>IF(A74="","",IF(COUNTA(B74,C74,D74,E74,F74,G74,J74,K74,L74,S74)&lt;10,"À compléter","Complet"))</f>
        <v/>
      </c>
    </row>
    <row r="75" ht="24" customHeight="1">
      <c r="A75" s="17" t="n"/>
      <c r="B75" s="35" t="n"/>
      <c r="C75" s="19" t="n"/>
      <c r="D75" s="17" t="n"/>
      <c r="E75" s="19" t="n"/>
      <c r="F75" s="19" t="n"/>
      <c r="G75" s="19" t="n"/>
      <c r="H75" s="19" t="n"/>
      <c r="I75" s="19" t="n"/>
      <c r="J75" s="19" t="n"/>
      <c r="K75" s="17" t="n"/>
      <c r="L75" s="17" t="n"/>
      <c r="M75" s="17" t="n"/>
      <c r="N75" s="35" t="n"/>
      <c r="O75" s="19" t="n"/>
      <c r="P75" s="36" t="n"/>
      <c r="Q75" s="21" t="n"/>
      <c r="R75" s="17" t="n"/>
      <c r="S75" s="35" t="n"/>
      <c r="T75" s="36" t="n"/>
      <c r="U75" s="21" t="n"/>
      <c r="V75" s="19" t="n"/>
      <c r="W75" s="22">
        <f>IF(A75="","",IF(N75&lt;&gt;"",MAX(0,N75-B75),MAX(0,'Paramètres'!$B$2-B75)))</f>
        <v/>
      </c>
      <c r="X75" s="5">
        <f>IF(A75="","",_xlfn.TEXTJOIN(" — ",TRUE,IF(AND(S75&lt;&gt;"",S75&lt;'Paramètres'!$B$2,L75&lt;&gt;"Clôturée",L75&lt;&gt;"Annulée"),"Réponse en retard",""),IF(AND(P75&lt;&gt;"",P75&gt;'Paramètres'!$B$4),"Coût élevé",""),IF(AND(Q75&lt;&gt;"",Q75&gt;'Paramètres'!$B$5),"Délai élevé",""),IF(AND(L75="Clôturée",M75=""),"Décision manquante",""),IF(AND(M75&lt;&gt;"",N75=""),"Date décision manquante","")))</f>
        <v/>
      </c>
      <c r="Y75" s="23">
        <f>IF(A75="","",IF(COUNTA(B75,C75,D75,E75,F75,G75,J75,K75,L75,S75)&lt;10,"À compléter","Complet"))</f>
        <v/>
      </c>
    </row>
    <row r="76" ht="24" customHeight="1">
      <c r="A76" s="17" t="n"/>
      <c r="B76" s="35" t="n"/>
      <c r="C76" s="19" t="n"/>
      <c r="D76" s="17" t="n"/>
      <c r="E76" s="19" t="n"/>
      <c r="F76" s="19" t="n"/>
      <c r="G76" s="19" t="n"/>
      <c r="H76" s="19" t="n"/>
      <c r="I76" s="19" t="n"/>
      <c r="J76" s="19" t="n"/>
      <c r="K76" s="17" t="n"/>
      <c r="L76" s="17" t="n"/>
      <c r="M76" s="17" t="n"/>
      <c r="N76" s="35" t="n"/>
      <c r="O76" s="19" t="n"/>
      <c r="P76" s="36" t="n"/>
      <c r="Q76" s="21" t="n"/>
      <c r="R76" s="17" t="n"/>
      <c r="S76" s="35" t="n"/>
      <c r="T76" s="36" t="n"/>
      <c r="U76" s="21" t="n"/>
      <c r="V76" s="19" t="n"/>
      <c r="W76" s="24">
        <f>IF(A76="","",IF(N76&lt;&gt;"",MAX(0,N76-B76),MAX(0,'Paramètres'!$B$2-B76)))</f>
        <v/>
      </c>
      <c r="X76" s="9">
        <f>IF(A76="","",_xlfn.TEXTJOIN(" — ",TRUE,IF(AND(S76&lt;&gt;"",S76&lt;'Paramètres'!$B$2,L76&lt;&gt;"Clôturée",L76&lt;&gt;"Annulée"),"Réponse en retard",""),IF(AND(P76&lt;&gt;"",P76&gt;'Paramètres'!$B$4),"Coût élevé",""),IF(AND(Q76&lt;&gt;"",Q76&gt;'Paramètres'!$B$5),"Délai élevé",""),IF(AND(L76="Clôturée",M76=""),"Décision manquante",""),IF(AND(M76&lt;&gt;"",N76=""),"Date décision manquante","")))</f>
        <v/>
      </c>
      <c r="Y76" s="25">
        <f>IF(A76="","",IF(COUNTA(B76,C76,D76,E76,F76,G76,J76,K76,L76,S76)&lt;10,"À compléter","Complet"))</f>
        <v/>
      </c>
    </row>
    <row r="77" ht="24" customHeight="1">
      <c r="A77" s="17" t="n"/>
      <c r="B77" s="35" t="n"/>
      <c r="C77" s="19" t="n"/>
      <c r="D77" s="17" t="n"/>
      <c r="E77" s="19" t="n"/>
      <c r="F77" s="19" t="n"/>
      <c r="G77" s="19" t="n"/>
      <c r="H77" s="19" t="n"/>
      <c r="I77" s="19" t="n"/>
      <c r="J77" s="19" t="n"/>
      <c r="K77" s="17" t="n"/>
      <c r="L77" s="17" t="n"/>
      <c r="M77" s="17" t="n"/>
      <c r="N77" s="35" t="n"/>
      <c r="O77" s="19" t="n"/>
      <c r="P77" s="36" t="n"/>
      <c r="Q77" s="21" t="n"/>
      <c r="R77" s="17" t="n"/>
      <c r="S77" s="35" t="n"/>
      <c r="T77" s="36" t="n"/>
      <c r="U77" s="21" t="n"/>
      <c r="V77" s="19" t="n"/>
      <c r="W77" s="22">
        <f>IF(A77="","",IF(N77&lt;&gt;"",MAX(0,N77-B77),MAX(0,'Paramètres'!$B$2-B77)))</f>
        <v/>
      </c>
      <c r="X77" s="5">
        <f>IF(A77="","",_xlfn.TEXTJOIN(" — ",TRUE,IF(AND(S77&lt;&gt;"",S77&lt;'Paramètres'!$B$2,L77&lt;&gt;"Clôturée",L77&lt;&gt;"Annulée"),"Réponse en retard",""),IF(AND(P77&lt;&gt;"",P77&gt;'Paramètres'!$B$4),"Coût élevé",""),IF(AND(Q77&lt;&gt;"",Q77&gt;'Paramètres'!$B$5),"Délai élevé",""),IF(AND(L77="Clôturée",M77=""),"Décision manquante",""),IF(AND(M77&lt;&gt;"",N77=""),"Date décision manquante","")))</f>
        <v/>
      </c>
      <c r="Y77" s="23">
        <f>IF(A77="","",IF(COUNTA(B77,C77,D77,E77,F77,G77,J77,K77,L77,S77)&lt;10,"À compléter","Complet"))</f>
        <v/>
      </c>
    </row>
    <row r="78" ht="24" customHeight="1">
      <c r="A78" s="17" t="n"/>
      <c r="B78" s="35" t="n"/>
      <c r="C78" s="19" t="n"/>
      <c r="D78" s="17" t="n"/>
      <c r="E78" s="19" t="n"/>
      <c r="F78" s="19" t="n"/>
      <c r="G78" s="19" t="n"/>
      <c r="H78" s="19" t="n"/>
      <c r="I78" s="19" t="n"/>
      <c r="J78" s="19" t="n"/>
      <c r="K78" s="17" t="n"/>
      <c r="L78" s="17" t="n"/>
      <c r="M78" s="17" t="n"/>
      <c r="N78" s="35" t="n"/>
      <c r="O78" s="19" t="n"/>
      <c r="P78" s="36" t="n"/>
      <c r="Q78" s="21" t="n"/>
      <c r="R78" s="17" t="n"/>
      <c r="S78" s="35" t="n"/>
      <c r="T78" s="36" t="n"/>
      <c r="U78" s="21" t="n"/>
      <c r="V78" s="19" t="n"/>
      <c r="W78" s="24">
        <f>IF(A78="","",IF(N78&lt;&gt;"",MAX(0,N78-B78),MAX(0,'Paramètres'!$B$2-B78)))</f>
        <v/>
      </c>
      <c r="X78" s="9">
        <f>IF(A78="","",_xlfn.TEXTJOIN(" — ",TRUE,IF(AND(S78&lt;&gt;"",S78&lt;'Paramètres'!$B$2,L78&lt;&gt;"Clôturée",L78&lt;&gt;"Annulée"),"Réponse en retard",""),IF(AND(P78&lt;&gt;"",P78&gt;'Paramètres'!$B$4),"Coût élevé",""),IF(AND(Q78&lt;&gt;"",Q78&gt;'Paramètres'!$B$5),"Délai élevé",""),IF(AND(L78="Clôturée",M78=""),"Décision manquante",""),IF(AND(M78&lt;&gt;"",N78=""),"Date décision manquante","")))</f>
        <v/>
      </c>
      <c r="Y78" s="25">
        <f>IF(A78="","",IF(COUNTA(B78,C78,D78,E78,F78,G78,J78,K78,L78,S78)&lt;10,"À compléter","Complet"))</f>
        <v/>
      </c>
    </row>
    <row r="79" ht="24" customHeight="1">
      <c r="A79" s="17" t="n"/>
      <c r="B79" s="35" t="n"/>
      <c r="C79" s="19" t="n"/>
      <c r="D79" s="17" t="n"/>
      <c r="E79" s="19" t="n"/>
      <c r="F79" s="19" t="n"/>
      <c r="G79" s="19" t="n"/>
      <c r="H79" s="19" t="n"/>
      <c r="I79" s="19" t="n"/>
      <c r="J79" s="19" t="n"/>
      <c r="K79" s="17" t="n"/>
      <c r="L79" s="17" t="n"/>
      <c r="M79" s="17" t="n"/>
      <c r="N79" s="35" t="n"/>
      <c r="O79" s="19" t="n"/>
      <c r="P79" s="36" t="n"/>
      <c r="Q79" s="21" t="n"/>
      <c r="R79" s="17" t="n"/>
      <c r="S79" s="35" t="n"/>
      <c r="T79" s="36" t="n"/>
      <c r="U79" s="21" t="n"/>
      <c r="V79" s="19" t="n"/>
      <c r="W79" s="22">
        <f>IF(A79="","",IF(N79&lt;&gt;"",MAX(0,N79-B79),MAX(0,'Paramètres'!$B$2-B79)))</f>
        <v/>
      </c>
      <c r="X79" s="5">
        <f>IF(A79="","",_xlfn.TEXTJOIN(" — ",TRUE,IF(AND(S79&lt;&gt;"",S79&lt;'Paramètres'!$B$2,L79&lt;&gt;"Clôturée",L79&lt;&gt;"Annulée"),"Réponse en retard",""),IF(AND(P79&lt;&gt;"",P79&gt;'Paramètres'!$B$4),"Coût élevé",""),IF(AND(Q79&lt;&gt;"",Q79&gt;'Paramètres'!$B$5),"Délai élevé",""),IF(AND(L79="Clôturée",M79=""),"Décision manquante",""),IF(AND(M79&lt;&gt;"",N79=""),"Date décision manquante","")))</f>
        <v/>
      </c>
      <c r="Y79" s="23">
        <f>IF(A79="","",IF(COUNTA(B79,C79,D79,E79,F79,G79,J79,K79,L79,S79)&lt;10,"À compléter","Complet"))</f>
        <v/>
      </c>
    </row>
    <row r="80" ht="24" customHeight="1">
      <c r="A80" s="17" t="n"/>
      <c r="B80" s="35" t="n"/>
      <c r="C80" s="19" t="n"/>
      <c r="D80" s="17" t="n"/>
      <c r="E80" s="19" t="n"/>
      <c r="F80" s="19" t="n"/>
      <c r="G80" s="19" t="n"/>
      <c r="H80" s="19" t="n"/>
      <c r="I80" s="19" t="n"/>
      <c r="J80" s="19" t="n"/>
      <c r="K80" s="17" t="n"/>
      <c r="L80" s="17" t="n"/>
      <c r="M80" s="17" t="n"/>
      <c r="N80" s="35" t="n"/>
      <c r="O80" s="19" t="n"/>
      <c r="P80" s="36" t="n"/>
      <c r="Q80" s="21" t="n"/>
      <c r="R80" s="17" t="n"/>
      <c r="S80" s="35" t="n"/>
      <c r="T80" s="36" t="n"/>
      <c r="U80" s="21" t="n"/>
      <c r="V80" s="19" t="n"/>
      <c r="W80" s="24">
        <f>IF(A80="","",IF(N80&lt;&gt;"",MAX(0,N80-B80),MAX(0,'Paramètres'!$B$2-B80)))</f>
        <v/>
      </c>
      <c r="X80" s="9">
        <f>IF(A80="","",_xlfn.TEXTJOIN(" — ",TRUE,IF(AND(S80&lt;&gt;"",S80&lt;'Paramètres'!$B$2,L80&lt;&gt;"Clôturée",L80&lt;&gt;"Annulée"),"Réponse en retard",""),IF(AND(P80&lt;&gt;"",P80&gt;'Paramètres'!$B$4),"Coût élevé",""),IF(AND(Q80&lt;&gt;"",Q80&gt;'Paramètres'!$B$5),"Délai élevé",""),IF(AND(L80="Clôturée",M80=""),"Décision manquante",""),IF(AND(M80&lt;&gt;"",N80=""),"Date décision manquante","")))</f>
        <v/>
      </c>
      <c r="Y80" s="25">
        <f>IF(A80="","",IF(COUNTA(B80,C80,D80,E80,F80,G80,J80,K80,L80,S80)&lt;10,"À compléter","Complet"))</f>
        <v/>
      </c>
    </row>
    <row r="81" ht="24" customHeight="1">
      <c r="A81" s="17" t="n"/>
      <c r="B81" s="35" t="n"/>
      <c r="C81" s="19" t="n"/>
      <c r="D81" s="17" t="n"/>
      <c r="E81" s="19" t="n"/>
      <c r="F81" s="19" t="n"/>
      <c r="G81" s="19" t="n"/>
      <c r="H81" s="19" t="n"/>
      <c r="I81" s="19" t="n"/>
      <c r="J81" s="19" t="n"/>
      <c r="K81" s="17" t="n"/>
      <c r="L81" s="17" t="n"/>
      <c r="M81" s="17" t="n"/>
      <c r="N81" s="35" t="n"/>
      <c r="O81" s="19" t="n"/>
      <c r="P81" s="36" t="n"/>
      <c r="Q81" s="21" t="n"/>
      <c r="R81" s="17" t="n"/>
      <c r="S81" s="35" t="n"/>
      <c r="T81" s="36" t="n"/>
      <c r="U81" s="21" t="n"/>
      <c r="V81" s="19" t="n"/>
      <c r="W81" s="22">
        <f>IF(A81="","",IF(N81&lt;&gt;"",MAX(0,N81-B81),MAX(0,'Paramètres'!$B$2-B81)))</f>
        <v/>
      </c>
      <c r="X81" s="5">
        <f>IF(A81="","",_xlfn.TEXTJOIN(" — ",TRUE,IF(AND(S81&lt;&gt;"",S81&lt;'Paramètres'!$B$2,L81&lt;&gt;"Clôturée",L81&lt;&gt;"Annulée"),"Réponse en retard",""),IF(AND(P81&lt;&gt;"",P81&gt;'Paramètres'!$B$4),"Coût élevé",""),IF(AND(Q81&lt;&gt;"",Q81&gt;'Paramètres'!$B$5),"Délai élevé",""),IF(AND(L81="Clôturée",M81=""),"Décision manquante",""),IF(AND(M81&lt;&gt;"",N81=""),"Date décision manquante","")))</f>
        <v/>
      </c>
      <c r="Y81" s="23">
        <f>IF(A81="","",IF(COUNTA(B81,C81,D81,E81,F81,G81,J81,K81,L81,S81)&lt;10,"À compléter","Complet"))</f>
        <v/>
      </c>
    </row>
    <row r="82" ht="24" customHeight="1">
      <c r="A82" s="17" t="n"/>
      <c r="B82" s="35" t="n"/>
      <c r="C82" s="19" t="n"/>
      <c r="D82" s="17" t="n"/>
      <c r="E82" s="19" t="n"/>
      <c r="F82" s="19" t="n"/>
      <c r="G82" s="19" t="n"/>
      <c r="H82" s="19" t="n"/>
      <c r="I82" s="19" t="n"/>
      <c r="J82" s="19" t="n"/>
      <c r="K82" s="17" t="n"/>
      <c r="L82" s="17" t="n"/>
      <c r="M82" s="17" t="n"/>
      <c r="N82" s="35" t="n"/>
      <c r="O82" s="19" t="n"/>
      <c r="P82" s="36" t="n"/>
      <c r="Q82" s="21" t="n"/>
      <c r="R82" s="17" t="n"/>
      <c r="S82" s="35" t="n"/>
      <c r="T82" s="36" t="n"/>
      <c r="U82" s="21" t="n"/>
      <c r="V82" s="19" t="n"/>
      <c r="W82" s="24">
        <f>IF(A82="","",IF(N82&lt;&gt;"",MAX(0,N82-B82),MAX(0,'Paramètres'!$B$2-B82)))</f>
        <v/>
      </c>
      <c r="X82" s="9">
        <f>IF(A82="","",_xlfn.TEXTJOIN(" — ",TRUE,IF(AND(S82&lt;&gt;"",S82&lt;'Paramètres'!$B$2,L82&lt;&gt;"Clôturée",L82&lt;&gt;"Annulée"),"Réponse en retard",""),IF(AND(P82&lt;&gt;"",P82&gt;'Paramètres'!$B$4),"Coût élevé",""),IF(AND(Q82&lt;&gt;"",Q82&gt;'Paramètres'!$B$5),"Délai élevé",""),IF(AND(L82="Clôturée",M82=""),"Décision manquante",""),IF(AND(M82&lt;&gt;"",N82=""),"Date décision manquante","")))</f>
        <v/>
      </c>
      <c r="Y82" s="25">
        <f>IF(A82="","",IF(COUNTA(B82,C82,D82,E82,F82,G82,J82,K82,L82,S82)&lt;10,"À compléter","Complet"))</f>
        <v/>
      </c>
    </row>
    <row r="83" ht="24" customHeight="1">
      <c r="A83" s="17" t="n"/>
      <c r="B83" s="35" t="n"/>
      <c r="C83" s="19" t="n"/>
      <c r="D83" s="17" t="n"/>
      <c r="E83" s="19" t="n"/>
      <c r="F83" s="19" t="n"/>
      <c r="G83" s="19" t="n"/>
      <c r="H83" s="19" t="n"/>
      <c r="I83" s="19" t="n"/>
      <c r="J83" s="19" t="n"/>
      <c r="K83" s="17" t="n"/>
      <c r="L83" s="17" t="n"/>
      <c r="M83" s="17" t="n"/>
      <c r="N83" s="35" t="n"/>
      <c r="O83" s="19" t="n"/>
      <c r="P83" s="36" t="n"/>
      <c r="Q83" s="21" t="n"/>
      <c r="R83" s="17" t="n"/>
      <c r="S83" s="35" t="n"/>
      <c r="T83" s="36" t="n"/>
      <c r="U83" s="21" t="n"/>
      <c r="V83" s="19" t="n"/>
      <c r="W83" s="22">
        <f>IF(A83="","",IF(N83&lt;&gt;"",MAX(0,N83-B83),MAX(0,'Paramètres'!$B$2-B83)))</f>
        <v/>
      </c>
      <c r="X83" s="5">
        <f>IF(A83="","",_xlfn.TEXTJOIN(" — ",TRUE,IF(AND(S83&lt;&gt;"",S83&lt;'Paramètres'!$B$2,L83&lt;&gt;"Clôturée",L83&lt;&gt;"Annulée"),"Réponse en retard",""),IF(AND(P83&lt;&gt;"",P83&gt;'Paramètres'!$B$4),"Coût élevé",""),IF(AND(Q83&lt;&gt;"",Q83&gt;'Paramètres'!$B$5),"Délai élevé",""),IF(AND(L83="Clôturée",M83=""),"Décision manquante",""),IF(AND(M83&lt;&gt;"",N83=""),"Date décision manquante","")))</f>
        <v/>
      </c>
      <c r="Y83" s="23">
        <f>IF(A83="","",IF(COUNTA(B83,C83,D83,E83,F83,G83,J83,K83,L83,S83)&lt;10,"À compléter","Complet"))</f>
        <v/>
      </c>
    </row>
    <row r="84" ht="24" customHeight="1">
      <c r="A84" s="17" t="n"/>
      <c r="B84" s="35" t="n"/>
      <c r="C84" s="19" t="n"/>
      <c r="D84" s="17" t="n"/>
      <c r="E84" s="19" t="n"/>
      <c r="F84" s="19" t="n"/>
      <c r="G84" s="19" t="n"/>
      <c r="H84" s="19" t="n"/>
      <c r="I84" s="19" t="n"/>
      <c r="J84" s="19" t="n"/>
      <c r="K84" s="17" t="n"/>
      <c r="L84" s="17" t="n"/>
      <c r="M84" s="17" t="n"/>
      <c r="N84" s="35" t="n"/>
      <c r="O84" s="19" t="n"/>
      <c r="P84" s="36" t="n"/>
      <c r="Q84" s="21" t="n"/>
      <c r="R84" s="17" t="n"/>
      <c r="S84" s="35" t="n"/>
      <c r="T84" s="36" t="n"/>
      <c r="U84" s="21" t="n"/>
      <c r="V84" s="19" t="n"/>
      <c r="W84" s="24">
        <f>IF(A84="","",IF(N84&lt;&gt;"",MAX(0,N84-B84),MAX(0,'Paramètres'!$B$2-B84)))</f>
        <v/>
      </c>
      <c r="X84" s="9">
        <f>IF(A84="","",_xlfn.TEXTJOIN(" — ",TRUE,IF(AND(S84&lt;&gt;"",S84&lt;'Paramètres'!$B$2,L84&lt;&gt;"Clôturée",L84&lt;&gt;"Annulée"),"Réponse en retard",""),IF(AND(P84&lt;&gt;"",P84&gt;'Paramètres'!$B$4),"Coût élevé",""),IF(AND(Q84&lt;&gt;"",Q84&gt;'Paramètres'!$B$5),"Délai élevé",""),IF(AND(L84="Clôturée",M84=""),"Décision manquante",""),IF(AND(M84&lt;&gt;"",N84=""),"Date décision manquante","")))</f>
        <v/>
      </c>
      <c r="Y84" s="25">
        <f>IF(A84="","",IF(COUNTA(B84,C84,D84,E84,F84,G84,J84,K84,L84,S84)&lt;10,"À compléter","Complet"))</f>
        <v/>
      </c>
    </row>
    <row r="85" ht="24" customHeight="1">
      <c r="A85" s="17" t="n"/>
      <c r="B85" s="35" t="n"/>
      <c r="C85" s="19" t="n"/>
      <c r="D85" s="17" t="n"/>
      <c r="E85" s="19" t="n"/>
      <c r="F85" s="19" t="n"/>
      <c r="G85" s="19" t="n"/>
      <c r="H85" s="19" t="n"/>
      <c r="I85" s="19" t="n"/>
      <c r="J85" s="19" t="n"/>
      <c r="K85" s="17" t="n"/>
      <c r="L85" s="17" t="n"/>
      <c r="M85" s="17" t="n"/>
      <c r="N85" s="35" t="n"/>
      <c r="O85" s="19" t="n"/>
      <c r="P85" s="36" t="n"/>
      <c r="Q85" s="21" t="n"/>
      <c r="R85" s="17" t="n"/>
      <c r="S85" s="35" t="n"/>
      <c r="T85" s="36" t="n"/>
      <c r="U85" s="21" t="n"/>
      <c r="V85" s="19" t="n"/>
      <c r="W85" s="22">
        <f>IF(A85="","",IF(N85&lt;&gt;"",MAX(0,N85-B85),MAX(0,'Paramètres'!$B$2-B85)))</f>
        <v/>
      </c>
      <c r="X85" s="5">
        <f>IF(A85="","",_xlfn.TEXTJOIN(" — ",TRUE,IF(AND(S85&lt;&gt;"",S85&lt;'Paramètres'!$B$2,L85&lt;&gt;"Clôturée",L85&lt;&gt;"Annulée"),"Réponse en retard",""),IF(AND(P85&lt;&gt;"",P85&gt;'Paramètres'!$B$4),"Coût élevé",""),IF(AND(Q85&lt;&gt;"",Q85&gt;'Paramètres'!$B$5),"Délai élevé",""),IF(AND(L85="Clôturée",M85=""),"Décision manquante",""),IF(AND(M85&lt;&gt;"",N85=""),"Date décision manquante","")))</f>
        <v/>
      </c>
      <c r="Y85" s="23">
        <f>IF(A85="","",IF(COUNTA(B85,C85,D85,E85,F85,G85,J85,K85,L85,S85)&lt;10,"À compléter","Complet"))</f>
        <v/>
      </c>
    </row>
    <row r="86" ht="24" customHeight="1">
      <c r="A86" s="17" t="n"/>
      <c r="B86" s="35" t="n"/>
      <c r="C86" s="19" t="n"/>
      <c r="D86" s="17" t="n"/>
      <c r="E86" s="19" t="n"/>
      <c r="F86" s="19" t="n"/>
      <c r="G86" s="19" t="n"/>
      <c r="H86" s="19" t="n"/>
      <c r="I86" s="19" t="n"/>
      <c r="J86" s="19" t="n"/>
      <c r="K86" s="17" t="n"/>
      <c r="L86" s="17" t="n"/>
      <c r="M86" s="17" t="n"/>
      <c r="N86" s="35" t="n"/>
      <c r="O86" s="19" t="n"/>
      <c r="P86" s="36" t="n"/>
      <c r="Q86" s="21" t="n"/>
      <c r="R86" s="17" t="n"/>
      <c r="S86" s="35" t="n"/>
      <c r="T86" s="36" t="n"/>
      <c r="U86" s="21" t="n"/>
      <c r="V86" s="19" t="n"/>
      <c r="W86" s="24">
        <f>IF(A86="","",IF(N86&lt;&gt;"",MAX(0,N86-B86),MAX(0,'Paramètres'!$B$2-B86)))</f>
        <v/>
      </c>
      <c r="X86" s="9">
        <f>IF(A86="","",_xlfn.TEXTJOIN(" — ",TRUE,IF(AND(S86&lt;&gt;"",S86&lt;'Paramètres'!$B$2,L86&lt;&gt;"Clôturée",L86&lt;&gt;"Annulée"),"Réponse en retard",""),IF(AND(P86&lt;&gt;"",P86&gt;'Paramètres'!$B$4),"Coût élevé",""),IF(AND(Q86&lt;&gt;"",Q86&gt;'Paramètres'!$B$5),"Délai élevé",""),IF(AND(L86="Clôturée",M86=""),"Décision manquante",""),IF(AND(M86&lt;&gt;"",N86=""),"Date décision manquante","")))</f>
        <v/>
      </c>
      <c r="Y86" s="25">
        <f>IF(A86="","",IF(COUNTA(B86,C86,D86,E86,F86,G86,J86,K86,L86,S86)&lt;10,"À compléter","Complet"))</f>
        <v/>
      </c>
    </row>
    <row r="87" ht="24" customHeight="1">
      <c r="A87" s="17" t="n"/>
      <c r="B87" s="35" t="n"/>
      <c r="C87" s="19" t="n"/>
      <c r="D87" s="17" t="n"/>
      <c r="E87" s="19" t="n"/>
      <c r="F87" s="19" t="n"/>
      <c r="G87" s="19" t="n"/>
      <c r="H87" s="19" t="n"/>
      <c r="I87" s="19" t="n"/>
      <c r="J87" s="19" t="n"/>
      <c r="K87" s="17" t="n"/>
      <c r="L87" s="17" t="n"/>
      <c r="M87" s="17" t="n"/>
      <c r="N87" s="35" t="n"/>
      <c r="O87" s="19" t="n"/>
      <c r="P87" s="36" t="n"/>
      <c r="Q87" s="21" t="n"/>
      <c r="R87" s="17" t="n"/>
      <c r="S87" s="35" t="n"/>
      <c r="T87" s="36" t="n"/>
      <c r="U87" s="21" t="n"/>
      <c r="V87" s="19" t="n"/>
      <c r="W87" s="22">
        <f>IF(A87="","",IF(N87&lt;&gt;"",MAX(0,N87-B87),MAX(0,'Paramètres'!$B$2-B87)))</f>
        <v/>
      </c>
      <c r="X87" s="5">
        <f>IF(A87="","",_xlfn.TEXTJOIN(" — ",TRUE,IF(AND(S87&lt;&gt;"",S87&lt;'Paramètres'!$B$2,L87&lt;&gt;"Clôturée",L87&lt;&gt;"Annulée"),"Réponse en retard",""),IF(AND(P87&lt;&gt;"",P87&gt;'Paramètres'!$B$4),"Coût élevé",""),IF(AND(Q87&lt;&gt;"",Q87&gt;'Paramètres'!$B$5),"Délai élevé",""),IF(AND(L87="Clôturée",M87=""),"Décision manquante",""),IF(AND(M87&lt;&gt;"",N87=""),"Date décision manquante","")))</f>
        <v/>
      </c>
      <c r="Y87" s="23">
        <f>IF(A87="","",IF(COUNTA(B87,C87,D87,E87,F87,G87,J87,K87,L87,S87)&lt;10,"À compléter","Complet"))</f>
        <v/>
      </c>
    </row>
    <row r="88" ht="24" customHeight="1">
      <c r="A88" s="17" t="n"/>
      <c r="B88" s="35" t="n"/>
      <c r="C88" s="19" t="n"/>
      <c r="D88" s="17" t="n"/>
      <c r="E88" s="19" t="n"/>
      <c r="F88" s="19" t="n"/>
      <c r="G88" s="19" t="n"/>
      <c r="H88" s="19" t="n"/>
      <c r="I88" s="19" t="n"/>
      <c r="J88" s="19" t="n"/>
      <c r="K88" s="17" t="n"/>
      <c r="L88" s="17" t="n"/>
      <c r="M88" s="17" t="n"/>
      <c r="N88" s="35" t="n"/>
      <c r="O88" s="19" t="n"/>
      <c r="P88" s="36" t="n"/>
      <c r="Q88" s="21" t="n"/>
      <c r="R88" s="17" t="n"/>
      <c r="S88" s="35" t="n"/>
      <c r="T88" s="36" t="n"/>
      <c r="U88" s="21" t="n"/>
      <c r="V88" s="19" t="n"/>
      <c r="W88" s="24">
        <f>IF(A88="","",IF(N88&lt;&gt;"",MAX(0,N88-B88),MAX(0,'Paramètres'!$B$2-B88)))</f>
        <v/>
      </c>
      <c r="X88" s="9">
        <f>IF(A88="","",_xlfn.TEXTJOIN(" — ",TRUE,IF(AND(S88&lt;&gt;"",S88&lt;'Paramètres'!$B$2,L88&lt;&gt;"Clôturée",L88&lt;&gt;"Annulée"),"Réponse en retard",""),IF(AND(P88&lt;&gt;"",P88&gt;'Paramètres'!$B$4),"Coût élevé",""),IF(AND(Q88&lt;&gt;"",Q88&gt;'Paramètres'!$B$5),"Délai élevé",""),IF(AND(L88="Clôturée",M88=""),"Décision manquante",""),IF(AND(M88&lt;&gt;"",N88=""),"Date décision manquante","")))</f>
        <v/>
      </c>
      <c r="Y88" s="25">
        <f>IF(A88="","",IF(COUNTA(B88,C88,D88,E88,F88,G88,J88,K88,L88,S88)&lt;10,"À compléter","Complet"))</f>
        <v/>
      </c>
    </row>
    <row r="89" ht="24" customHeight="1">
      <c r="A89" s="17" t="n"/>
      <c r="B89" s="35" t="n"/>
      <c r="C89" s="19" t="n"/>
      <c r="D89" s="17" t="n"/>
      <c r="E89" s="19" t="n"/>
      <c r="F89" s="19" t="n"/>
      <c r="G89" s="19" t="n"/>
      <c r="H89" s="19" t="n"/>
      <c r="I89" s="19" t="n"/>
      <c r="J89" s="19" t="n"/>
      <c r="K89" s="17" t="n"/>
      <c r="L89" s="17" t="n"/>
      <c r="M89" s="17" t="n"/>
      <c r="N89" s="35" t="n"/>
      <c r="O89" s="19" t="n"/>
      <c r="P89" s="36" t="n"/>
      <c r="Q89" s="21" t="n"/>
      <c r="R89" s="17" t="n"/>
      <c r="S89" s="35" t="n"/>
      <c r="T89" s="36" t="n"/>
      <c r="U89" s="21" t="n"/>
      <c r="V89" s="19" t="n"/>
      <c r="W89" s="22">
        <f>IF(A89="","",IF(N89&lt;&gt;"",MAX(0,N89-B89),MAX(0,'Paramètres'!$B$2-B89)))</f>
        <v/>
      </c>
      <c r="X89" s="5">
        <f>IF(A89="","",_xlfn.TEXTJOIN(" — ",TRUE,IF(AND(S89&lt;&gt;"",S89&lt;'Paramètres'!$B$2,L89&lt;&gt;"Clôturée",L89&lt;&gt;"Annulée"),"Réponse en retard",""),IF(AND(P89&lt;&gt;"",P89&gt;'Paramètres'!$B$4),"Coût élevé",""),IF(AND(Q89&lt;&gt;"",Q89&gt;'Paramètres'!$B$5),"Délai élevé",""),IF(AND(L89="Clôturée",M89=""),"Décision manquante",""),IF(AND(M89&lt;&gt;"",N89=""),"Date décision manquante","")))</f>
        <v/>
      </c>
      <c r="Y89" s="23">
        <f>IF(A89="","",IF(COUNTA(B89,C89,D89,E89,F89,G89,J89,K89,L89,S89)&lt;10,"À compléter","Complet"))</f>
        <v/>
      </c>
    </row>
    <row r="90" ht="24" customHeight="1">
      <c r="A90" s="17" t="n"/>
      <c r="B90" s="35" t="n"/>
      <c r="C90" s="19" t="n"/>
      <c r="D90" s="17" t="n"/>
      <c r="E90" s="19" t="n"/>
      <c r="F90" s="19" t="n"/>
      <c r="G90" s="19" t="n"/>
      <c r="H90" s="19" t="n"/>
      <c r="I90" s="19" t="n"/>
      <c r="J90" s="19" t="n"/>
      <c r="K90" s="17" t="n"/>
      <c r="L90" s="17" t="n"/>
      <c r="M90" s="17" t="n"/>
      <c r="N90" s="35" t="n"/>
      <c r="O90" s="19" t="n"/>
      <c r="P90" s="36" t="n"/>
      <c r="Q90" s="21" t="n"/>
      <c r="R90" s="17" t="n"/>
      <c r="S90" s="35" t="n"/>
      <c r="T90" s="36" t="n"/>
      <c r="U90" s="21" t="n"/>
      <c r="V90" s="19" t="n"/>
      <c r="W90" s="24">
        <f>IF(A90="","",IF(N90&lt;&gt;"",MAX(0,N90-B90),MAX(0,'Paramètres'!$B$2-B90)))</f>
        <v/>
      </c>
      <c r="X90" s="9">
        <f>IF(A90="","",_xlfn.TEXTJOIN(" — ",TRUE,IF(AND(S90&lt;&gt;"",S90&lt;'Paramètres'!$B$2,L90&lt;&gt;"Clôturée",L90&lt;&gt;"Annulée"),"Réponse en retard",""),IF(AND(P90&lt;&gt;"",P90&gt;'Paramètres'!$B$4),"Coût élevé",""),IF(AND(Q90&lt;&gt;"",Q90&gt;'Paramètres'!$B$5),"Délai élevé",""),IF(AND(L90="Clôturée",M90=""),"Décision manquante",""),IF(AND(M90&lt;&gt;"",N90=""),"Date décision manquante","")))</f>
        <v/>
      </c>
      <c r="Y90" s="25">
        <f>IF(A90="","",IF(COUNTA(B90,C90,D90,E90,F90,G90,J90,K90,L90,S90)&lt;10,"À compléter","Complet"))</f>
        <v/>
      </c>
    </row>
    <row r="91" ht="24" customHeight="1">
      <c r="A91" s="17" t="n"/>
      <c r="B91" s="35" t="n"/>
      <c r="C91" s="19" t="n"/>
      <c r="D91" s="17" t="n"/>
      <c r="E91" s="19" t="n"/>
      <c r="F91" s="19" t="n"/>
      <c r="G91" s="19" t="n"/>
      <c r="H91" s="19" t="n"/>
      <c r="I91" s="19" t="n"/>
      <c r="J91" s="19" t="n"/>
      <c r="K91" s="17" t="n"/>
      <c r="L91" s="17" t="n"/>
      <c r="M91" s="17" t="n"/>
      <c r="N91" s="35" t="n"/>
      <c r="O91" s="19" t="n"/>
      <c r="P91" s="36" t="n"/>
      <c r="Q91" s="21" t="n"/>
      <c r="R91" s="17" t="n"/>
      <c r="S91" s="35" t="n"/>
      <c r="T91" s="36" t="n"/>
      <c r="U91" s="21" t="n"/>
      <c r="V91" s="19" t="n"/>
      <c r="W91" s="22">
        <f>IF(A91="","",IF(N91&lt;&gt;"",MAX(0,N91-B91),MAX(0,'Paramètres'!$B$2-B91)))</f>
        <v/>
      </c>
      <c r="X91" s="5">
        <f>IF(A91="","",_xlfn.TEXTJOIN(" — ",TRUE,IF(AND(S91&lt;&gt;"",S91&lt;'Paramètres'!$B$2,L91&lt;&gt;"Clôturée",L91&lt;&gt;"Annulée"),"Réponse en retard",""),IF(AND(P91&lt;&gt;"",P91&gt;'Paramètres'!$B$4),"Coût élevé",""),IF(AND(Q91&lt;&gt;"",Q91&gt;'Paramètres'!$B$5),"Délai élevé",""),IF(AND(L91="Clôturée",M91=""),"Décision manquante",""),IF(AND(M91&lt;&gt;"",N91=""),"Date décision manquante","")))</f>
        <v/>
      </c>
      <c r="Y91" s="23">
        <f>IF(A91="","",IF(COUNTA(B91,C91,D91,E91,F91,G91,J91,K91,L91,S91)&lt;10,"À compléter","Complet"))</f>
        <v/>
      </c>
    </row>
    <row r="92" ht="24" customHeight="1">
      <c r="A92" s="17" t="n"/>
      <c r="B92" s="35" t="n"/>
      <c r="C92" s="19" t="n"/>
      <c r="D92" s="17" t="n"/>
      <c r="E92" s="19" t="n"/>
      <c r="F92" s="19" t="n"/>
      <c r="G92" s="19" t="n"/>
      <c r="H92" s="19" t="n"/>
      <c r="I92" s="19" t="n"/>
      <c r="J92" s="19" t="n"/>
      <c r="K92" s="17" t="n"/>
      <c r="L92" s="17" t="n"/>
      <c r="M92" s="17" t="n"/>
      <c r="N92" s="35" t="n"/>
      <c r="O92" s="19" t="n"/>
      <c r="P92" s="36" t="n"/>
      <c r="Q92" s="21" t="n"/>
      <c r="R92" s="17" t="n"/>
      <c r="S92" s="35" t="n"/>
      <c r="T92" s="36" t="n"/>
      <c r="U92" s="21" t="n"/>
      <c r="V92" s="19" t="n"/>
      <c r="W92" s="24">
        <f>IF(A92="","",IF(N92&lt;&gt;"",MAX(0,N92-B92),MAX(0,'Paramètres'!$B$2-B92)))</f>
        <v/>
      </c>
      <c r="X92" s="9">
        <f>IF(A92="","",_xlfn.TEXTJOIN(" — ",TRUE,IF(AND(S92&lt;&gt;"",S92&lt;'Paramètres'!$B$2,L92&lt;&gt;"Clôturée",L92&lt;&gt;"Annulée"),"Réponse en retard",""),IF(AND(P92&lt;&gt;"",P92&gt;'Paramètres'!$B$4),"Coût élevé",""),IF(AND(Q92&lt;&gt;"",Q92&gt;'Paramètres'!$B$5),"Délai élevé",""),IF(AND(L92="Clôturée",M92=""),"Décision manquante",""),IF(AND(M92&lt;&gt;"",N92=""),"Date décision manquante","")))</f>
        <v/>
      </c>
      <c r="Y92" s="25">
        <f>IF(A92="","",IF(COUNTA(B92,C92,D92,E92,F92,G92,J92,K92,L92,S92)&lt;10,"À compléter","Complet"))</f>
        <v/>
      </c>
    </row>
    <row r="93" ht="24" customHeight="1">
      <c r="A93" s="17" t="n"/>
      <c r="B93" s="35" t="n"/>
      <c r="C93" s="19" t="n"/>
      <c r="D93" s="17" t="n"/>
      <c r="E93" s="19" t="n"/>
      <c r="F93" s="19" t="n"/>
      <c r="G93" s="19" t="n"/>
      <c r="H93" s="19" t="n"/>
      <c r="I93" s="19" t="n"/>
      <c r="J93" s="19" t="n"/>
      <c r="K93" s="17" t="n"/>
      <c r="L93" s="17" t="n"/>
      <c r="M93" s="17" t="n"/>
      <c r="N93" s="35" t="n"/>
      <c r="O93" s="19" t="n"/>
      <c r="P93" s="36" t="n"/>
      <c r="Q93" s="21" t="n"/>
      <c r="R93" s="17" t="n"/>
      <c r="S93" s="35" t="n"/>
      <c r="T93" s="36" t="n"/>
      <c r="U93" s="21" t="n"/>
      <c r="V93" s="19" t="n"/>
      <c r="W93" s="22">
        <f>IF(A93="","",IF(N93&lt;&gt;"",MAX(0,N93-B93),MAX(0,'Paramètres'!$B$2-B93)))</f>
        <v/>
      </c>
      <c r="X93" s="5">
        <f>IF(A93="","",_xlfn.TEXTJOIN(" — ",TRUE,IF(AND(S93&lt;&gt;"",S93&lt;'Paramètres'!$B$2,L93&lt;&gt;"Clôturée",L93&lt;&gt;"Annulée"),"Réponse en retard",""),IF(AND(P93&lt;&gt;"",P93&gt;'Paramètres'!$B$4),"Coût élevé",""),IF(AND(Q93&lt;&gt;"",Q93&gt;'Paramètres'!$B$5),"Délai élevé",""),IF(AND(L93="Clôturée",M93=""),"Décision manquante",""),IF(AND(M93&lt;&gt;"",N93=""),"Date décision manquante","")))</f>
        <v/>
      </c>
      <c r="Y93" s="23">
        <f>IF(A93="","",IF(COUNTA(B93,C93,D93,E93,F93,G93,J93,K93,L93,S93)&lt;10,"À compléter","Complet"))</f>
        <v/>
      </c>
    </row>
    <row r="94" ht="24" customHeight="1">
      <c r="A94" s="17" t="n"/>
      <c r="B94" s="35" t="n"/>
      <c r="C94" s="19" t="n"/>
      <c r="D94" s="17" t="n"/>
      <c r="E94" s="19" t="n"/>
      <c r="F94" s="19" t="n"/>
      <c r="G94" s="19" t="n"/>
      <c r="H94" s="19" t="n"/>
      <c r="I94" s="19" t="n"/>
      <c r="J94" s="19" t="n"/>
      <c r="K94" s="17" t="n"/>
      <c r="L94" s="17" t="n"/>
      <c r="M94" s="17" t="n"/>
      <c r="N94" s="35" t="n"/>
      <c r="O94" s="19" t="n"/>
      <c r="P94" s="36" t="n"/>
      <c r="Q94" s="21" t="n"/>
      <c r="R94" s="17" t="n"/>
      <c r="S94" s="35" t="n"/>
      <c r="T94" s="36" t="n"/>
      <c r="U94" s="21" t="n"/>
      <c r="V94" s="19" t="n"/>
      <c r="W94" s="24">
        <f>IF(A94="","",IF(N94&lt;&gt;"",MAX(0,N94-B94),MAX(0,'Paramètres'!$B$2-B94)))</f>
        <v/>
      </c>
      <c r="X94" s="9">
        <f>IF(A94="","",_xlfn.TEXTJOIN(" — ",TRUE,IF(AND(S94&lt;&gt;"",S94&lt;'Paramètres'!$B$2,L94&lt;&gt;"Clôturée",L94&lt;&gt;"Annulée"),"Réponse en retard",""),IF(AND(P94&lt;&gt;"",P94&gt;'Paramètres'!$B$4),"Coût élevé",""),IF(AND(Q94&lt;&gt;"",Q94&gt;'Paramètres'!$B$5),"Délai élevé",""),IF(AND(L94="Clôturée",M94=""),"Décision manquante",""),IF(AND(M94&lt;&gt;"",N94=""),"Date décision manquante","")))</f>
        <v/>
      </c>
      <c r="Y94" s="25">
        <f>IF(A94="","",IF(COUNTA(B94,C94,D94,E94,F94,G94,J94,K94,L94,S94)&lt;10,"À compléter","Complet"))</f>
        <v/>
      </c>
    </row>
    <row r="95" ht="24" customHeight="1">
      <c r="A95" s="17" t="n"/>
      <c r="B95" s="35" t="n"/>
      <c r="C95" s="19" t="n"/>
      <c r="D95" s="17" t="n"/>
      <c r="E95" s="19" t="n"/>
      <c r="F95" s="19" t="n"/>
      <c r="G95" s="19" t="n"/>
      <c r="H95" s="19" t="n"/>
      <c r="I95" s="19" t="n"/>
      <c r="J95" s="19" t="n"/>
      <c r="K95" s="17" t="n"/>
      <c r="L95" s="17" t="n"/>
      <c r="M95" s="17" t="n"/>
      <c r="N95" s="35" t="n"/>
      <c r="O95" s="19" t="n"/>
      <c r="P95" s="36" t="n"/>
      <c r="Q95" s="21" t="n"/>
      <c r="R95" s="17" t="n"/>
      <c r="S95" s="35" t="n"/>
      <c r="T95" s="36" t="n"/>
      <c r="U95" s="21" t="n"/>
      <c r="V95" s="19" t="n"/>
      <c r="W95" s="22">
        <f>IF(A95="","",IF(N95&lt;&gt;"",MAX(0,N95-B95),MAX(0,'Paramètres'!$B$2-B95)))</f>
        <v/>
      </c>
      <c r="X95" s="5">
        <f>IF(A95="","",_xlfn.TEXTJOIN(" — ",TRUE,IF(AND(S95&lt;&gt;"",S95&lt;'Paramètres'!$B$2,L95&lt;&gt;"Clôturée",L95&lt;&gt;"Annulée"),"Réponse en retard",""),IF(AND(P95&lt;&gt;"",P95&gt;'Paramètres'!$B$4),"Coût élevé",""),IF(AND(Q95&lt;&gt;"",Q95&gt;'Paramètres'!$B$5),"Délai élevé",""),IF(AND(L95="Clôturée",M95=""),"Décision manquante",""),IF(AND(M95&lt;&gt;"",N95=""),"Date décision manquante","")))</f>
        <v/>
      </c>
      <c r="Y95" s="23">
        <f>IF(A95="","",IF(COUNTA(B95,C95,D95,E95,F95,G95,J95,K95,L95,S95)&lt;10,"À compléter","Complet"))</f>
        <v/>
      </c>
    </row>
    <row r="96" ht="24" customHeight="1">
      <c r="A96" s="17" t="n"/>
      <c r="B96" s="35" t="n"/>
      <c r="C96" s="19" t="n"/>
      <c r="D96" s="17" t="n"/>
      <c r="E96" s="19" t="n"/>
      <c r="F96" s="19" t="n"/>
      <c r="G96" s="19" t="n"/>
      <c r="H96" s="19" t="n"/>
      <c r="I96" s="19" t="n"/>
      <c r="J96" s="19" t="n"/>
      <c r="K96" s="17" t="n"/>
      <c r="L96" s="17" t="n"/>
      <c r="M96" s="17" t="n"/>
      <c r="N96" s="35" t="n"/>
      <c r="O96" s="19" t="n"/>
      <c r="P96" s="36" t="n"/>
      <c r="Q96" s="21" t="n"/>
      <c r="R96" s="17" t="n"/>
      <c r="S96" s="35" t="n"/>
      <c r="T96" s="36" t="n"/>
      <c r="U96" s="21" t="n"/>
      <c r="V96" s="19" t="n"/>
      <c r="W96" s="24">
        <f>IF(A96="","",IF(N96&lt;&gt;"",MAX(0,N96-B96),MAX(0,'Paramètres'!$B$2-B96)))</f>
        <v/>
      </c>
      <c r="X96" s="9">
        <f>IF(A96="","",_xlfn.TEXTJOIN(" — ",TRUE,IF(AND(S96&lt;&gt;"",S96&lt;'Paramètres'!$B$2,L96&lt;&gt;"Clôturée",L96&lt;&gt;"Annulée"),"Réponse en retard",""),IF(AND(P96&lt;&gt;"",P96&gt;'Paramètres'!$B$4),"Coût élevé",""),IF(AND(Q96&lt;&gt;"",Q96&gt;'Paramètres'!$B$5),"Délai élevé",""),IF(AND(L96="Clôturée",M96=""),"Décision manquante",""),IF(AND(M96&lt;&gt;"",N96=""),"Date décision manquante","")))</f>
        <v/>
      </c>
      <c r="Y96" s="25">
        <f>IF(A96="","",IF(COUNTA(B96,C96,D96,E96,F96,G96,J96,K96,L96,S96)&lt;10,"À compléter","Complet"))</f>
        <v/>
      </c>
    </row>
    <row r="97" ht="24" customHeight="1">
      <c r="A97" s="17" t="n"/>
      <c r="B97" s="35" t="n"/>
      <c r="C97" s="19" t="n"/>
      <c r="D97" s="17" t="n"/>
      <c r="E97" s="19" t="n"/>
      <c r="F97" s="19" t="n"/>
      <c r="G97" s="19" t="n"/>
      <c r="H97" s="19" t="n"/>
      <c r="I97" s="19" t="n"/>
      <c r="J97" s="19" t="n"/>
      <c r="K97" s="17" t="n"/>
      <c r="L97" s="17" t="n"/>
      <c r="M97" s="17" t="n"/>
      <c r="N97" s="35" t="n"/>
      <c r="O97" s="19" t="n"/>
      <c r="P97" s="36" t="n"/>
      <c r="Q97" s="21" t="n"/>
      <c r="R97" s="17" t="n"/>
      <c r="S97" s="35" t="n"/>
      <c r="T97" s="36" t="n"/>
      <c r="U97" s="21" t="n"/>
      <c r="V97" s="19" t="n"/>
      <c r="W97" s="22">
        <f>IF(A97="","",IF(N97&lt;&gt;"",MAX(0,N97-B97),MAX(0,'Paramètres'!$B$2-B97)))</f>
        <v/>
      </c>
      <c r="X97" s="5">
        <f>IF(A97="","",_xlfn.TEXTJOIN(" — ",TRUE,IF(AND(S97&lt;&gt;"",S97&lt;'Paramètres'!$B$2,L97&lt;&gt;"Clôturée",L97&lt;&gt;"Annulée"),"Réponse en retard",""),IF(AND(P97&lt;&gt;"",P97&gt;'Paramètres'!$B$4),"Coût élevé",""),IF(AND(Q97&lt;&gt;"",Q97&gt;'Paramètres'!$B$5),"Délai élevé",""),IF(AND(L97="Clôturée",M97=""),"Décision manquante",""),IF(AND(M97&lt;&gt;"",N97=""),"Date décision manquante","")))</f>
        <v/>
      </c>
      <c r="Y97" s="23">
        <f>IF(A97="","",IF(COUNTA(B97,C97,D97,E97,F97,G97,J97,K97,L97,S97)&lt;10,"À compléter","Complet"))</f>
        <v/>
      </c>
    </row>
    <row r="98" ht="24" customHeight="1">
      <c r="A98" s="17" t="n"/>
      <c r="B98" s="35" t="n"/>
      <c r="C98" s="19" t="n"/>
      <c r="D98" s="17" t="n"/>
      <c r="E98" s="19" t="n"/>
      <c r="F98" s="19" t="n"/>
      <c r="G98" s="19" t="n"/>
      <c r="H98" s="19" t="n"/>
      <c r="I98" s="19" t="n"/>
      <c r="J98" s="19" t="n"/>
      <c r="K98" s="17" t="n"/>
      <c r="L98" s="17" t="n"/>
      <c r="M98" s="17" t="n"/>
      <c r="N98" s="35" t="n"/>
      <c r="O98" s="19" t="n"/>
      <c r="P98" s="36" t="n"/>
      <c r="Q98" s="21" t="n"/>
      <c r="R98" s="17" t="n"/>
      <c r="S98" s="35" t="n"/>
      <c r="T98" s="36" t="n"/>
      <c r="U98" s="21" t="n"/>
      <c r="V98" s="19" t="n"/>
      <c r="W98" s="24">
        <f>IF(A98="","",IF(N98&lt;&gt;"",MAX(0,N98-B98),MAX(0,'Paramètres'!$B$2-B98)))</f>
        <v/>
      </c>
      <c r="X98" s="9">
        <f>IF(A98="","",_xlfn.TEXTJOIN(" — ",TRUE,IF(AND(S98&lt;&gt;"",S98&lt;'Paramètres'!$B$2,L98&lt;&gt;"Clôturée",L98&lt;&gt;"Annulée"),"Réponse en retard",""),IF(AND(P98&lt;&gt;"",P98&gt;'Paramètres'!$B$4),"Coût élevé",""),IF(AND(Q98&lt;&gt;"",Q98&gt;'Paramètres'!$B$5),"Délai élevé",""),IF(AND(L98="Clôturée",M98=""),"Décision manquante",""),IF(AND(M98&lt;&gt;"",N98=""),"Date décision manquante","")))</f>
        <v/>
      </c>
      <c r="Y98" s="25">
        <f>IF(A98="","",IF(COUNTA(B98,C98,D98,E98,F98,G98,J98,K98,L98,S98)&lt;10,"À compléter","Complet"))</f>
        <v/>
      </c>
    </row>
    <row r="99" ht="24" customHeight="1">
      <c r="A99" s="17" t="n"/>
      <c r="B99" s="35" t="n"/>
      <c r="C99" s="19" t="n"/>
      <c r="D99" s="17" t="n"/>
      <c r="E99" s="19" t="n"/>
      <c r="F99" s="19" t="n"/>
      <c r="G99" s="19" t="n"/>
      <c r="H99" s="19" t="n"/>
      <c r="I99" s="19" t="n"/>
      <c r="J99" s="19" t="n"/>
      <c r="K99" s="17" t="n"/>
      <c r="L99" s="17" t="n"/>
      <c r="M99" s="17" t="n"/>
      <c r="N99" s="35" t="n"/>
      <c r="O99" s="19" t="n"/>
      <c r="P99" s="36" t="n"/>
      <c r="Q99" s="21" t="n"/>
      <c r="R99" s="17" t="n"/>
      <c r="S99" s="35" t="n"/>
      <c r="T99" s="36" t="n"/>
      <c r="U99" s="21" t="n"/>
      <c r="V99" s="19" t="n"/>
      <c r="W99" s="22">
        <f>IF(A99="","",IF(N99&lt;&gt;"",MAX(0,N99-B99),MAX(0,'Paramètres'!$B$2-B99)))</f>
        <v/>
      </c>
      <c r="X99" s="5">
        <f>IF(A99="","",_xlfn.TEXTJOIN(" — ",TRUE,IF(AND(S99&lt;&gt;"",S99&lt;'Paramètres'!$B$2,L99&lt;&gt;"Clôturée",L99&lt;&gt;"Annulée"),"Réponse en retard",""),IF(AND(P99&lt;&gt;"",P99&gt;'Paramètres'!$B$4),"Coût élevé",""),IF(AND(Q99&lt;&gt;"",Q99&gt;'Paramètres'!$B$5),"Délai élevé",""),IF(AND(L99="Clôturée",M99=""),"Décision manquante",""),IF(AND(M99&lt;&gt;"",N99=""),"Date décision manquante","")))</f>
        <v/>
      </c>
      <c r="Y99" s="23">
        <f>IF(A99="","",IF(COUNTA(B99,C99,D99,E99,F99,G99,J99,K99,L99,S99)&lt;10,"À compléter","Complet"))</f>
        <v/>
      </c>
    </row>
    <row r="100" ht="24" customHeight="1">
      <c r="A100" s="17" t="n"/>
      <c r="B100" s="35" t="n"/>
      <c r="C100" s="19" t="n"/>
      <c r="D100" s="17" t="n"/>
      <c r="E100" s="19" t="n"/>
      <c r="F100" s="19" t="n"/>
      <c r="G100" s="19" t="n"/>
      <c r="H100" s="19" t="n"/>
      <c r="I100" s="19" t="n"/>
      <c r="J100" s="19" t="n"/>
      <c r="K100" s="17" t="n"/>
      <c r="L100" s="17" t="n"/>
      <c r="M100" s="17" t="n"/>
      <c r="N100" s="35" t="n"/>
      <c r="O100" s="19" t="n"/>
      <c r="P100" s="36" t="n"/>
      <c r="Q100" s="21" t="n"/>
      <c r="R100" s="17" t="n"/>
      <c r="S100" s="35" t="n"/>
      <c r="T100" s="36" t="n"/>
      <c r="U100" s="21" t="n"/>
      <c r="V100" s="19" t="n"/>
      <c r="W100" s="24">
        <f>IF(A100="","",IF(N100&lt;&gt;"",MAX(0,N100-B100),MAX(0,'Paramètres'!$B$2-B100)))</f>
        <v/>
      </c>
      <c r="X100" s="9">
        <f>IF(A100="","",_xlfn.TEXTJOIN(" — ",TRUE,IF(AND(S100&lt;&gt;"",S100&lt;'Paramètres'!$B$2,L100&lt;&gt;"Clôturée",L100&lt;&gt;"Annulée"),"Réponse en retard",""),IF(AND(P100&lt;&gt;"",P100&gt;'Paramètres'!$B$4),"Coût élevé",""),IF(AND(Q100&lt;&gt;"",Q100&gt;'Paramètres'!$B$5),"Délai élevé",""),IF(AND(L100="Clôturée",M100=""),"Décision manquante",""),IF(AND(M100&lt;&gt;"",N100=""),"Date décision manquante","")))</f>
        <v/>
      </c>
      <c r="Y100" s="25">
        <f>IF(A100="","",IF(COUNTA(B100,C100,D100,E100,F100,G100,J100,K100,L100,S100)&lt;10,"À compléter","Complet"))</f>
        <v/>
      </c>
    </row>
    <row r="101" ht="24" customHeight="1">
      <c r="A101" s="17" t="n"/>
      <c r="B101" s="35" t="n"/>
      <c r="C101" s="19" t="n"/>
      <c r="D101" s="17" t="n"/>
      <c r="E101" s="19" t="n"/>
      <c r="F101" s="19" t="n"/>
      <c r="G101" s="19" t="n"/>
      <c r="H101" s="19" t="n"/>
      <c r="I101" s="19" t="n"/>
      <c r="J101" s="19" t="n"/>
      <c r="K101" s="17" t="n"/>
      <c r="L101" s="17" t="n"/>
      <c r="M101" s="17" t="n"/>
      <c r="N101" s="35" t="n"/>
      <c r="O101" s="19" t="n"/>
      <c r="P101" s="36" t="n"/>
      <c r="Q101" s="21" t="n"/>
      <c r="R101" s="17" t="n"/>
      <c r="S101" s="35" t="n"/>
      <c r="T101" s="36" t="n"/>
      <c r="U101" s="21" t="n"/>
      <c r="V101" s="19" t="n"/>
      <c r="W101" s="22">
        <f>IF(A101="","",IF(N101&lt;&gt;"",MAX(0,N101-B101),MAX(0,'Paramètres'!$B$2-B101)))</f>
        <v/>
      </c>
      <c r="X101" s="5">
        <f>IF(A101="","",_xlfn.TEXTJOIN(" — ",TRUE,IF(AND(S101&lt;&gt;"",S101&lt;'Paramètres'!$B$2,L101&lt;&gt;"Clôturée",L101&lt;&gt;"Annulée"),"Réponse en retard",""),IF(AND(P101&lt;&gt;"",P101&gt;'Paramètres'!$B$4),"Coût élevé",""),IF(AND(Q101&lt;&gt;"",Q101&gt;'Paramètres'!$B$5),"Délai élevé",""),IF(AND(L101="Clôturée",M101=""),"Décision manquante",""),IF(AND(M101&lt;&gt;"",N101=""),"Date décision manquante","")))</f>
        <v/>
      </c>
      <c r="Y101" s="23">
        <f>IF(A101="","",IF(COUNTA(B101,C101,D101,E101,F101,G101,J101,K101,L101,S101)&lt;10,"À compléter","Complet"))</f>
        <v/>
      </c>
    </row>
    <row r="102" ht="24" customHeight="1">
      <c r="A102" s="17" t="n"/>
      <c r="B102" s="35" t="n"/>
      <c r="C102" s="19" t="n"/>
      <c r="D102" s="17" t="n"/>
      <c r="E102" s="19" t="n"/>
      <c r="F102" s="19" t="n"/>
      <c r="G102" s="19" t="n"/>
      <c r="H102" s="19" t="n"/>
      <c r="I102" s="19" t="n"/>
      <c r="J102" s="19" t="n"/>
      <c r="K102" s="17" t="n"/>
      <c r="L102" s="17" t="n"/>
      <c r="M102" s="17" t="n"/>
      <c r="N102" s="35" t="n"/>
      <c r="O102" s="19" t="n"/>
      <c r="P102" s="36" t="n"/>
      <c r="Q102" s="21" t="n"/>
      <c r="R102" s="17" t="n"/>
      <c r="S102" s="35" t="n"/>
      <c r="T102" s="36" t="n"/>
      <c r="U102" s="21" t="n"/>
      <c r="V102" s="19" t="n"/>
      <c r="W102" s="24">
        <f>IF(A102="","",IF(N102&lt;&gt;"",MAX(0,N102-B102),MAX(0,'Paramètres'!$B$2-B102)))</f>
        <v/>
      </c>
      <c r="X102" s="9">
        <f>IF(A102="","",_xlfn.TEXTJOIN(" — ",TRUE,IF(AND(S102&lt;&gt;"",S102&lt;'Paramètres'!$B$2,L102&lt;&gt;"Clôturée",L102&lt;&gt;"Annulée"),"Réponse en retard",""),IF(AND(P102&lt;&gt;"",P102&gt;'Paramètres'!$B$4),"Coût élevé",""),IF(AND(Q102&lt;&gt;"",Q102&gt;'Paramètres'!$B$5),"Délai élevé",""),IF(AND(L102="Clôturée",M102=""),"Décision manquante",""),IF(AND(M102&lt;&gt;"",N102=""),"Date décision manquante","")))</f>
        <v/>
      </c>
      <c r="Y102" s="25">
        <f>IF(A102="","",IF(COUNTA(B102,C102,D102,E102,F102,G102,J102,K102,L102,S102)&lt;10,"À compléter","Complet"))</f>
        <v/>
      </c>
    </row>
    <row r="103" ht="24" customHeight="1">
      <c r="A103" s="17" t="n"/>
      <c r="B103" s="35" t="n"/>
      <c r="C103" s="19" t="n"/>
      <c r="D103" s="17" t="n"/>
      <c r="E103" s="19" t="n"/>
      <c r="F103" s="19" t="n"/>
      <c r="G103" s="19" t="n"/>
      <c r="H103" s="19" t="n"/>
      <c r="I103" s="19" t="n"/>
      <c r="J103" s="19" t="n"/>
      <c r="K103" s="17" t="n"/>
      <c r="L103" s="17" t="n"/>
      <c r="M103" s="17" t="n"/>
      <c r="N103" s="35" t="n"/>
      <c r="O103" s="19" t="n"/>
      <c r="P103" s="36" t="n"/>
      <c r="Q103" s="21" t="n"/>
      <c r="R103" s="17" t="n"/>
      <c r="S103" s="35" t="n"/>
      <c r="T103" s="36" t="n"/>
      <c r="U103" s="21" t="n"/>
      <c r="V103" s="19" t="n"/>
      <c r="W103" s="22">
        <f>IF(A103="","",IF(N103&lt;&gt;"",MAX(0,N103-B103),MAX(0,'Paramètres'!$B$2-B103)))</f>
        <v/>
      </c>
      <c r="X103" s="5">
        <f>IF(A103="","",_xlfn.TEXTJOIN(" — ",TRUE,IF(AND(S103&lt;&gt;"",S103&lt;'Paramètres'!$B$2,L103&lt;&gt;"Clôturée",L103&lt;&gt;"Annulée"),"Réponse en retard",""),IF(AND(P103&lt;&gt;"",P103&gt;'Paramètres'!$B$4),"Coût élevé",""),IF(AND(Q103&lt;&gt;"",Q103&gt;'Paramètres'!$B$5),"Délai élevé",""),IF(AND(L103="Clôturée",M103=""),"Décision manquante",""),IF(AND(M103&lt;&gt;"",N103=""),"Date décision manquante","")))</f>
        <v/>
      </c>
      <c r="Y103" s="23">
        <f>IF(A103="","",IF(COUNTA(B103,C103,D103,E103,F103,G103,J103,K103,L103,S103)&lt;10,"À compléter","Complet"))</f>
        <v/>
      </c>
    </row>
    <row r="104" ht="24" customHeight="1">
      <c r="A104" s="17" t="n"/>
      <c r="B104" s="35" t="n"/>
      <c r="C104" s="19" t="n"/>
      <c r="D104" s="17" t="n"/>
      <c r="E104" s="19" t="n"/>
      <c r="F104" s="19" t="n"/>
      <c r="G104" s="19" t="n"/>
      <c r="H104" s="19" t="n"/>
      <c r="I104" s="19" t="n"/>
      <c r="J104" s="19" t="n"/>
      <c r="K104" s="17" t="n"/>
      <c r="L104" s="17" t="n"/>
      <c r="M104" s="17" t="n"/>
      <c r="N104" s="35" t="n"/>
      <c r="O104" s="19" t="n"/>
      <c r="P104" s="36" t="n"/>
      <c r="Q104" s="21" t="n"/>
      <c r="R104" s="17" t="n"/>
      <c r="S104" s="35" t="n"/>
      <c r="T104" s="36" t="n"/>
      <c r="U104" s="21" t="n"/>
      <c r="V104" s="19" t="n"/>
      <c r="W104" s="24">
        <f>IF(A104="","",IF(N104&lt;&gt;"",MAX(0,N104-B104),MAX(0,'Paramètres'!$B$2-B104)))</f>
        <v/>
      </c>
      <c r="X104" s="9">
        <f>IF(A104="","",_xlfn.TEXTJOIN(" — ",TRUE,IF(AND(S104&lt;&gt;"",S104&lt;'Paramètres'!$B$2,L104&lt;&gt;"Clôturée",L104&lt;&gt;"Annulée"),"Réponse en retard",""),IF(AND(P104&lt;&gt;"",P104&gt;'Paramètres'!$B$4),"Coût élevé",""),IF(AND(Q104&lt;&gt;"",Q104&gt;'Paramètres'!$B$5),"Délai élevé",""),IF(AND(L104="Clôturée",M104=""),"Décision manquante",""),IF(AND(M104&lt;&gt;"",N104=""),"Date décision manquante","")))</f>
        <v/>
      </c>
      <c r="Y104" s="25">
        <f>IF(A104="","",IF(COUNTA(B104,C104,D104,E104,F104,G104,J104,K104,L104,S104)&lt;10,"À compléter","Complet"))</f>
        <v/>
      </c>
    </row>
    <row r="105" ht="24" customHeight="1">
      <c r="A105" s="17" t="n"/>
      <c r="B105" s="35" t="n"/>
      <c r="C105" s="19" t="n"/>
      <c r="D105" s="17" t="n"/>
      <c r="E105" s="19" t="n"/>
      <c r="F105" s="19" t="n"/>
      <c r="G105" s="19" t="n"/>
      <c r="H105" s="19" t="n"/>
      <c r="I105" s="19" t="n"/>
      <c r="J105" s="19" t="n"/>
      <c r="K105" s="17" t="n"/>
      <c r="L105" s="17" t="n"/>
      <c r="M105" s="17" t="n"/>
      <c r="N105" s="35" t="n"/>
      <c r="O105" s="19" t="n"/>
      <c r="P105" s="36" t="n"/>
      <c r="Q105" s="21" t="n"/>
      <c r="R105" s="17" t="n"/>
      <c r="S105" s="35" t="n"/>
      <c r="T105" s="36" t="n"/>
      <c r="U105" s="21" t="n"/>
      <c r="V105" s="19" t="n"/>
      <c r="W105" s="22">
        <f>IF(A105="","",IF(N105&lt;&gt;"",MAX(0,N105-B105),MAX(0,'Paramètres'!$B$2-B105)))</f>
        <v/>
      </c>
      <c r="X105" s="5">
        <f>IF(A105="","",_xlfn.TEXTJOIN(" — ",TRUE,IF(AND(S105&lt;&gt;"",S105&lt;'Paramètres'!$B$2,L105&lt;&gt;"Clôturée",L105&lt;&gt;"Annulée"),"Réponse en retard",""),IF(AND(P105&lt;&gt;"",P105&gt;'Paramètres'!$B$4),"Coût élevé",""),IF(AND(Q105&lt;&gt;"",Q105&gt;'Paramètres'!$B$5),"Délai élevé",""),IF(AND(L105="Clôturée",M105=""),"Décision manquante",""),IF(AND(M105&lt;&gt;"",N105=""),"Date décision manquante","")))</f>
        <v/>
      </c>
      <c r="Y105" s="23">
        <f>IF(A105="","",IF(COUNTA(B105,C105,D105,E105,F105,G105,J105,K105,L105,S105)&lt;10,"À compléter","Complet"))</f>
        <v/>
      </c>
    </row>
    <row r="106" ht="24" customHeight="1">
      <c r="A106" s="17" t="n"/>
      <c r="B106" s="35" t="n"/>
      <c r="C106" s="19" t="n"/>
      <c r="D106" s="17" t="n"/>
      <c r="E106" s="19" t="n"/>
      <c r="F106" s="19" t="n"/>
      <c r="G106" s="19" t="n"/>
      <c r="H106" s="19" t="n"/>
      <c r="I106" s="19" t="n"/>
      <c r="J106" s="19" t="n"/>
      <c r="K106" s="17" t="n"/>
      <c r="L106" s="17" t="n"/>
      <c r="M106" s="17" t="n"/>
      <c r="N106" s="35" t="n"/>
      <c r="O106" s="19" t="n"/>
      <c r="P106" s="36" t="n"/>
      <c r="Q106" s="21" t="n"/>
      <c r="R106" s="17" t="n"/>
      <c r="S106" s="35" t="n"/>
      <c r="T106" s="36" t="n"/>
      <c r="U106" s="21" t="n"/>
      <c r="V106" s="19" t="n"/>
      <c r="W106" s="24">
        <f>IF(A106="","",IF(N106&lt;&gt;"",MAX(0,N106-B106),MAX(0,'Paramètres'!$B$2-B106)))</f>
        <v/>
      </c>
      <c r="X106" s="9">
        <f>IF(A106="","",_xlfn.TEXTJOIN(" — ",TRUE,IF(AND(S106&lt;&gt;"",S106&lt;'Paramètres'!$B$2,L106&lt;&gt;"Clôturée",L106&lt;&gt;"Annulée"),"Réponse en retard",""),IF(AND(P106&lt;&gt;"",P106&gt;'Paramètres'!$B$4),"Coût élevé",""),IF(AND(Q106&lt;&gt;"",Q106&gt;'Paramètres'!$B$5),"Délai élevé",""),IF(AND(L106="Clôturée",M106=""),"Décision manquante",""),IF(AND(M106&lt;&gt;"",N106=""),"Date décision manquante","")))</f>
        <v/>
      </c>
      <c r="Y106" s="25">
        <f>IF(A106="","",IF(COUNTA(B106,C106,D106,E106,F106,G106,J106,K106,L106,S106)&lt;10,"À compléter","Complet"))</f>
        <v/>
      </c>
    </row>
    <row r="107" ht="24" customHeight="1">
      <c r="A107" s="17" t="n"/>
      <c r="B107" s="35" t="n"/>
      <c r="C107" s="19" t="n"/>
      <c r="D107" s="17" t="n"/>
      <c r="E107" s="19" t="n"/>
      <c r="F107" s="19" t="n"/>
      <c r="G107" s="19" t="n"/>
      <c r="H107" s="19" t="n"/>
      <c r="I107" s="19" t="n"/>
      <c r="J107" s="19" t="n"/>
      <c r="K107" s="17" t="n"/>
      <c r="L107" s="17" t="n"/>
      <c r="M107" s="17" t="n"/>
      <c r="N107" s="35" t="n"/>
      <c r="O107" s="19" t="n"/>
      <c r="P107" s="36" t="n"/>
      <c r="Q107" s="21" t="n"/>
      <c r="R107" s="17" t="n"/>
      <c r="S107" s="35" t="n"/>
      <c r="T107" s="36" t="n"/>
      <c r="U107" s="21" t="n"/>
      <c r="V107" s="19" t="n"/>
      <c r="W107" s="22">
        <f>IF(A107="","",IF(N107&lt;&gt;"",MAX(0,N107-B107),MAX(0,'Paramètres'!$B$2-B107)))</f>
        <v/>
      </c>
      <c r="X107" s="5">
        <f>IF(A107="","",_xlfn.TEXTJOIN(" — ",TRUE,IF(AND(S107&lt;&gt;"",S107&lt;'Paramètres'!$B$2,L107&lt;&gt;"Clôturée",L107&lt;&gt;"Annulée"),"Réponse en retard",""),IF(AND(P107&lt;&gt;"",P107&gt;'Paramètres'!$B$4),"Coût élevé",""),IF(AND(Q107&lt;&gt;"",Q107&gt;'Paramètres'!$B$5),"Délai élevé",""),IF(AND(L107="Clôturée",M107=""),"Décision manquante",""),IF(AND(M107&lt;&gt;"",N107=""),"Date décision manquante","")))</f>
        <v/>
      </c>
      <c r="Y107" s="23">
        <f>IF(A107="","",IF(COUNTA(B107,C107,D107,E107,F107,G107,J107,K107,L107,S107)&lt;10,"À compléter","Complet"))</f>
        <v/>
      </c>
    </row>
    <row r="108" ht="24" customHeight="1">
      <c r="A108" s="17" t="n"/>
      <c r="B108" s="35" t="n"/>
      <c r="C108" s="19" t="n"/>
      <c r="D108" s="17" t="n"/>
      <c r="E108" s="19" t="n"/>
      <c r="F108" s="19" t="n"/>
      <c r="G108" s="19" t="n"/>
      <c r="H108" s="19" t="n"/>
      <c r="I108" s="19" t="n"/>
      <c r="J108" s="19" t="n"/>
      <c r="K108" s="17" t="n"/>
      <c r="L108" s="17" t="n"/>
      <c r="M108" s="17" t="n"/>
      <c r="N108" s="35" t="n"/>
      <c r="O108" s="19" t="n"/>
      <c r="P108" s="36" t="n"/>
      <c r="Q108" s="21" t="n"/>
      <c r="R108" s="17" t="n"/>
      <c r="S108" s="35" t="n"/>
      <c r="T108" s="36" t="n"/>
      <c r="U108" s="21" t="n"/>
      <c r="V108" s="19" t="n"/>
      <c r="W108" s="24">
        <f>IF(A108="","",IF(N108&lt;&gt;"",MAX(0,N108-B108),MAX(0,'Paramètres'!$B$2-B108)))</f>
        <v/>
      </c>
      <c r="X108" s="9">
        <f>IF(A108="","",_xlfn.TEXTJOIN(" — ",TRUE,IF(AND(S108&lt;&gt;"",S108&lt;'Paramètres'!$B$2,L108&lt;&gt;"Clôturée",L108&lt;&gt;"Annulée"),"Réponse en retard",""),IF(AND(P108&lt;&gt;"",P108&gt;'Paramètres'!$B$4),"Coût élevé",""),IF(AND(Q108&lt;&gt;"",Q108&gt;'Paramètres'!$B$5),"Délai élevé",""),IF(AND(L108="Clôturée",M108=""),"Décision manquante",""),IF(AND(M108&lt;&gt;"",N108=""),"Date décision manquante","")))</f>
        <v/>
      </c>
      <c r="Y108" s="25">
        <f>IF(A108="","",IF(COUNTA(B108,C108,D108,E108,F108,G108,J108,K108,L108,S108)&lt;10,"À compléter","Complet"))</f>
        <v/>
      </c>
    </row>
    <row r="109" ht="24" customHeight="1">
      <c r="A109" s="17" t="n"/>
      <c r="B109" s="35" t="n"/>
      <c r="C109" s="19" t="n"/>
      <c r="D109" s="17" t="n"/>
      <c r="E109" s="19" t="n"/>
      <c r="F109" s="19" t="n"/>
      <c r="G109" s="19" t="n"/>
      <c r="H109" s="19" t="n"/>
      <c r="I109" s="19" t="n"/>
      <c r="J109" s="19" t="n"/>
      <c r="K109" s="17" t="n"/>
      <c r="L109" s="17" t="n"/>
      <c r="M109" s="17" t="n"/>
      <c r="N109" s="35" t="n"/>
      <c r="O109" s="19" t="n"/>
      <c r="P109" s="36" t="n"/>
      <c r="Q109" s="21" t="n"/>
      <c r="R109" s="17" t="n"/>
      <c r="S109" s="35" t="n"/>
      <c r="T109" s="36" t="n"/>
      <c r="U109" s="21" t="n"/>
      <c r="V109" s="19" t="n"/>
      <c r="W109" s="22">
        <f>IF(A109="","",IF(N109&lt;&gt;"",MAX(0,N109-B109),MAX(0,'Paramètres'!$B$2-B109)))</f>
        <v/>
      </c>
      <c r="X109" s="5">
        <f>IF(A109="","",_xlfn.TEXTJOIN(" — ",TRUE,IF(AND(S109&lt;&gt;"",S109&lt;'Paramètres'!$B$2,L109&lt;&gt;"Clôturée",L109&lt;&gt;"Annulée"),"Réponse en retard",""),IF(AND(P109&lt;&gt;"",P109&gt;'Paramètres'!$B$4),"Coût élevé",""),IF(AND(Q109&lt;&gt;"",Q109&gt;'Paramètres'!$B$5),"Délai élevé",""),IF(AND(L109="Clôturée",M109=""),"Décision manquante",""),IF(AND(M109&lt;&gt;"",N109=""),"Date décision manquante","")))</f>
        <v/>
      </c>
      <c r="Y109" s="23">
        <f>IF(A109="","",IF(COUNTA(B109,C109,D109,E109,F109,G109,J109,K109,L109,S109)&lt;10,"À compléter","Complet"))</f>
        <v/>
      </c>
    </row>
    <row r="110" ht="24" customHeight="1">
      <c r="A110" s="17" t="n"/>
      <c r="B110" s="35" t="n"/>
      <c r="C110" s="19" t="n"/>
      <c r="D110" s="17" t="n"/>
      <c r="E110" s="19" t="n"/>
      <c r="F110" s="19" t="n"/>
      <c r="G110" s="19" t="n"/>
      <c r="H110" s="19" t="n"/>
      <c r="I110" s="19" t="n"/>
      <c r="J110" s="19" t="n"/>
      <c r="K110" s="17" t="n"/>
      <c r="L110" s="17" t="n"/>
      <c r="M110" s="17" t="n"/>
      <c r="N110" s="35" t="n"/>
      <c r="O110" s="19" t="n"/>
      <c r="P110" s="36" t="n"/>
      <c r="Q110" s="21" t="n"/>
      <c r="R110" s="17" t="n"/>
      <c r="S110" s="35" t="n"/>
      <c r="T110" s="36" t="n"/>
      <c r="U110" s="21" t="n"/>
      <c r="V110" s="19" t="n"/>
      <c r="W110" s="24">
        <f>IF(A110="","",IF(N110&lt;&gt;"",MAX(0,N110-B110),MAX(0,'Paramètres'!$B$2-B110)))</f>
        <v/>
      </c>
      <c r="X110" s="9">
        <f>IF(A110="","",_xlfn.TEXTJOIN(" — ",TRUE,IF(AND(S110&lt;&gt;"",S110&lt;'Paramètres'!$B$2,L110&lt;&gt;"Clôturée",L110&lt;&gt;"Annulée"),"Réponse en retard",""),IF(AND(P110&lt;&gt;"",P110&gt;'Paramètres'!$B$4),"Coût élevé",""),IF(AND(Q110&lt;&gt;"",Q110&gt;'Paramètres'!$B$5),"Délai élevé",""),IF(AND(L110="Clôturée",M110=""),"Décision manquante",""),IF(AND(M110&lt;&gt;"",N110=""),"Date décision manquante","")))</f>
        <v/>
      </c>
      <c r="Y110" s="25">
        <f>IF(A110="","",IF(COUNTA(B110,C110,D110,E110,F110,G110,J110,K110,L110,S110)&lt;10,"À compléter","Complet"))</f>
        <v/>
      </c>
    </row>
    <row r="111" ht="24" customHeight="1">
      <c r="A111" s="17" t="n"/>
      <c r="B111" s="35" t="n"/>
      <c r="C111" s="19" t="n"/>
      <c r="D111" s="17" t="n"/>
      <c r="E111" s="19" t="n"/>
      <c r="F111" s="19" t="n"/>
      <c r="G111" s="19" t="n"/>
      <c r="H111" s="19" t="n"/>
      <c r="I111" s="19" t="n"/>
      <c r="J111" s="19" t="n"/>
      <c r="K111" s="17" t="n"/>
      <c r="L111" s="17" t="n"/>
      <c r="M111" s="17" t="n"/>
      <c r="N111" s="35" t="n"/>
      <c r="O111" s="19" t="n"/>
      <c r="P111" s="36" t="n"/>
      <c r="Q111" s="21" t="n"/>
      <c r="R111" s="17" t="n"/>
      <c r="S111" s="35" t="n"/>
      <c r="T111" s="36" t="n"/>
      <c r="U111" s="21" t="n"/>
      <c r="V111" s="19" t="n"/>
      <c r="W111" s="22">
        <f>IF(A111="","",IF(N111&lt;&gt;"",MAX(0,N111-B111),MAX(0,'Paramètres'!$B$2-B111)))</f>
        <v/>
      </c>
      <c r="X111" s="5">
        <f>IF(A111="","",_xlfn.TEXTJOIN(" — ",TRUE,IF(AND(S111&lt;&gt;"",S111&lt;'Paramètres'!$B$2,L111&lt;&gt;"Clôturée",L111&lt;&gt;"Annulée"),"Réponse en retard",""),IF(AND(P111&lt;&gt;"",P111&gt;'Paramètres'!$B$4),"Coût élevé",""),IF(AND(Q111&lt;&gt;"",Q111&gt;'Paramètres'!$B$5),"Délai élevé",""),IF(AND(L111="Clôturée",M111=""),"Décision manquante",""),IF(AND(M111&lt;&gt;"",N111=""),"Date décision manquante","")))</f>
        <v/>
      </c>
      <c r="Y111" s="23">
        <f>IF(A111="","",IF(COUNTA(B111,C111,D111,E111,F111,G111,J111,K111,L111,S111)&lt;10,"À compléter","Complet"))</f>
        <v/>
      </c>
    </row>
    <row r="112" ht="24" customHeight="1">
      <c r="A112" s="17" t="n"/>
      <c r="B112" s="35" t="n"/>
      <c r="C112" s="19" t="n"/>
      <c r="D112" s="17" t="n"/>
      <c r="E112" s="19" t="n"/>
      <c r="F112" s="19" t="n"/>
      <c r="G112" s="19" t="n"/>
      <c r="H112" s="19" t="n"/>
      <c r="I112" s="19" t="n"/>
      <c r="J112" s="19" t="n"/>
      <c r="K112" s="17" t="n"/>
      <c r="L112" s="17" t="n"/>
      <c r="M112" s="17" t="n"/>
      <c r="N112" s="35" t="n"/>
      <c r="O112" s="19" t="n"/>
      <c r="P112" s="36" t="n"/>
      <c r="Q112" s="21" t="n"/>
      <c r="R112" s="17" t="n"/>
      <c r="S112" s="35" t="n"/>
      <c r="T112" s="36" t="n"/>
      <c r="U112" s="21" t="n"/>
      <c r="V112" s="19" t="n"/>
      <c r="W112" s="24">
        <f>IF(A112="","",IF(N112&lt;&gt;"",MAX(0,N112-B112),MAX(0,'Paramètres'!$B$2-B112)))</f>
        <v/>
      </c>
      <c r="X112" s="9">
        <f>IF(A112="","",_xlfn.TEXTJOIN(" — ",TRUE,IF(AND(S112&lt;&gt;"",S112&lt;'Paramètres'!$B$2,L112&lt;&gt;"Clôturée",L112&lt;&gt;"Annulée"),"Réponse en retard",""),IF(AND(P112&lt;&gt;"",P112&gt;'Paramètres'!$B$4),"Coût élevé",""),IF(AND(Q112&lt;&gt;"",Q112&gt;'Paramètres'!$B$5),"Délai élevé",""),IF(AND(L112="Clôturée",M112=""),"Décision manquante",""),IF(AND(M112&lt;&gt;"",N112=""),"Date décision manquante","")))</f>
        <v/>
      </c>
      <c r="Y112" s="25">
        <f>IF(A112="","",IF(COUNTA(B112,C112,D112,E112,F112,G112,J112,K112,L112,S112)&lt;10,"À compléter","Complet"))</f>
        <v/>
      </c>
    </row>
    <row r="113" ht="24" customHeight="1">
      <c r="A113" s="17" t="n"/>
      <c r="B113" s="35" t="n"/>
      <c r="C113" s="19" t="n"/>
      <c r="D113" s="17" t="n"/>
      <c r="E113" s="19" t="n"/>
      <c r="F113" s="19" t="n"/>
      <c r="G113" s="19" t="n"/>
      <c r="H113" s="19" t="n"/>
      <c r="I113" s="19" t="n"/>
      <c r="J113" s="19" t="n"/>
      <c r="K113" s="17" t="n"/>
      <c r="L113" s="17" t="n"/>
      <c r="M113" s="17" t="n"/>
      <c r="N113" s="35" t="n"/>
      <c r="O113" s="19" t="n"/>
      <c r="P113" s="36" t="n"/>
      <c r="Q113" s="21" t="n"/>
      <c r="R113" s="17" t="n"/>
      <c r="S113" s="35" t="n"/>
      <c r="T113" s="36" t="n"/>
      <c r="U113" s="21" t="n"/>
      <c r="V113" s="19" t="n"/>
      <c r="W113" s="22">
        <f>IF(A113="","",IF(N113&lt;&gt;"",MAX(0,N113-B113),MAX(0,'Paramètres'!$B$2-B113)))</f>
        <v/>
      </c>
      <c r="X113" s="5">
        <f>IF(A113="","",_xlfn.TEXTJOIN(" — ",TRUE,IF(AND(S113&lt;&gt;"",S113&lt;'Paramètres'!$B$2,L113&lt;&gt;"Clôturée",L113&lt;&gt;"Annulée"),"Réponse en retard",""),IF(AND(P113&lt;&gt;"",P113&gt;'Paramètres'!$B$4),"Coût élevé",""),IF(AND(Q113&lt;&gt;"",Q113&gt;'Paramètres'!$B$5),"Délai élevé",""),IF(AND(L113="Clôturée",M113=""),"Décision manquante",""),IF(AND(M113&lt;&gt;"",N113=""),"Date décision manquante","")))</f>
        <v/>
      </c>
      <c r="Y113" s="23">
        <f>IF(A113="","",IF(COUNTA(B113,C113,D113,E113,F113,G113,J113,K113,L113,S113)&lt;10,"À compléter","Complet"))</f>
        <v/>
      </c>
    </row>
    <row r="114" ht="24" customHeight="1">
      <c r="A114" s="17" t="n"/>
      <c r="B114" s="35" t="n"/>
      <c r="C114" s="19" t="n"/>
      <c r="D114" s="17" t="n"/>
      <c r="E114" s="19" t="n"/>
      <c r="F114" s="19" t="n"/>
      <c r="G114" s="19" t="n"/>
      <c r="H114" s="19" t="n"/>
      <c r="I114" s="19" t="n"/>
      <c r="J114" s="19" t="n"/>
      <c r="K114" s="17" t="n"/>
      <c r="L114" s="17" t="n"/>
      <c r="M114" s="17" t="n"/>
      <c r="N114" s="35" t="n"/>
      <c r="O114" s="19" t="n"/>
      <c r="P114" s="36" t="n"/>
      <c r="Q114" s="21" t="n"/>
      <c r="R114" s="17" t="n"/>
      <c r="S114" s="35" t="n"/>
      <c r="T114" s="36" t="n"/>
      <c r="U114" s="21" t="n"/>
      <c r="V114" s="19" t="n"/>
      <c r="W114" s="24">
        <f>IF(A114="","",IF(N114&lt;&gt;"",MAX(0,N114-B114),MAX(0,'Paramètres'!$B$2-B114)))</f>
        <v/>
      </c>
      <c r="X114" s="9">
        <f>IF(A114="","",_xlfn.TEXTJOIN(" — ",TRUE,IF(AND(S114&lt;&gt;"",S114&lt;'Paramètres'!$B$2,L114&lt;&gt;"Clôturée",L114&lt;&gt;"Annulée"),"Réponse en retard",""),IF(AND(P114&lt;&gt;"",P114&gt;'Paramètres'!$B$4),"Coût élevé",""),IF(AND(Q114&lt;&gt;"",Q114&gt;'Paramètres'!$B$5),"Délai élevé",""),IF(AND(L114="Clôturée",M114=""),"Décision manquante",""),IF(AND(M114&lt;&gt;"",N114=""),"Date décision manquante","")))</f>
        <v/>
      </c>
      <c r="Y114" s="25">
        <f>IF(A114="","",IF(COUNTA(B114,C114,D114,E114,F114,G114,J114,K114,L114,S114)&lt;10,"À compléter","Complet"))</f>
        <v/>
      </c>
    </row>
    <row r="115" ht="24" customHeight="1">
      <c r="A115" s="17" t="n"/>
      <c r="B115" s="35" t="n"/>
      <c r="C115" s="19" t="n"/>
      <c r="D115" s="17" t="n"/>
      <c r="E115" s="19" t="n"/>
      <c r="F115" s="19" t="n"/>
      <c r="G115" s="19" t="n"/>
      <c r="H115" s="19" t="n"/>
      <c r="I115" s="19" t="n"/>
      <c r="J115" s="19" t="n"/>
      <c r="K115" s="17" t="n"/>
      <c r="L115" s="17" t="n"/>
      <c r="M115" s="17" t="n"/>
      <c r="N115" s="35" t="n"/>
      <c r="O115" s="19" t="n"/>
      <c r="P115" s="36" t="n"/>
      <c r="Q115" s="21" t="n"/>
      <c r="R115" s="17" t="n"/>
      <c r="S115" s="35" t="n"/>
      <c r="T115" s="36" t="n"/>
      <c r="U115" s="21" t="n"/>
      <c r="V115" s="19" t="n"/>
      <c r="W115" s="22">
        <f>IF(A115="","",IF(N115&lt;&gt;"",MAX(0,N115-B115),MAX(0,'Paramètres'!$B$2-B115)))</f>
        <v/>
      </c>
      <c r="X115" s="5">
        <f>IF(A115="","",_xlfn.TEXTJOIN(" — ",TRUE,IF(AND(S115&lt;&gt;"",S115&lt;'Paramètres'!$B$2,L115&lt;&gt;"Clôturée",L115&lt;&gt;"Annulée"),"Réponse en retard",""),IF(AND(P115&lt;&gt;"",P115&gt;'Paramètres'!$B$4),"Coût élevé",""),IF(AND(Q115&lt;&gt;"",Q115&gt;'Paramètres'!$B$5),"Délai élevé",""),IF(AND(L115="Clôturée",M115=""),"Décision manquante",""),IF(AND(M115&lt;&gt;"",N115=""),"Date décision manquante","")))</f>
        <v/>
      </c>
      <c r="Y115" s="23">
        <f>IF(A115="","",IF(COUNTA(B115,C115,D115,E115,F115,G115,J115,K115,L115,S115)&lt;10,"À compléter","Complet"))</f>
        <v/>
      </c>
    </row>
    <row r="116" ht="24" customHeight="1">
      <c r="A116" s="17" t="n"/>
      <c r="B116" s="35" t="n"/>
      <c r="C116" s="19" t="n"/>
      <c r="D116" s="17" t="n"/>
      <c r="E116" s="19" t="n"/>
      <c r="F116" s="19" t="n"/>
      <c r="G116" s="19" t="n"/>
      <c r="H116" s="19" t="n"/>
      <c r="I116" s="19" t="n"/>
      <c r="J116" s="19" t="n"/>
      <c r="K116" s="17" t="n"/>
      <c r="L116" s="17" t="n"/>
      <c r="M116" s="17" t="n"/>
      <c r="N116" s="35" t="n"/>
      <c r="O116" s="19" t="n"/>
      <c r="P116" s="36" t="n"/>
      <c r="Q116" s="21" t="n"/>
      <c r="R116" s="17" t="n"/>
      <c r="S116" s="35" t="n"/>
      <c r="T116" s="36" t="n"/>
      <c r="U116" s="21" t="n"/>
      <c r="V116" s="19" t="n"/>
      <c r="W116" s="24">
        <f>IF(A116="","",IF(N116&lt;&gt;"",MAX(0,N116-B116),MAX(0,'Paramètres'!$B$2-B116)))</f>
        <v/>
      </c>
      <c r="X116" s="9">
        <f>IF(A116="","",_xlfn.TEXTJOIN(" — ",TRUE,IF(AND(S116&lt;&gt;"",S116&lt;'Paramètres'!$B$2,L116&lt;&gt;"Clôturée",L116&lt;&gt;"Annulée"),"Réponse en retard",""),IF(AND(P116&lt;&gt;"",P116&gt;'Paramètres'!$B$4),"Coût élevé",""),IF(AND(Q116&lt;&gt;"",Q116&gt;'Paramètres'!$B$5),"Délai élevé",""),IF(AND(L116="Clôturée",M116=""),"Décision manquante",""),IF(AND(M116&lt;&gt;"",N116=""),"Date décision manquante","")))</f>
        <v/>
      </c>
      <c r="Y116" s="25">
        <f>IF(A116="","",IF(COUNTA(B116,C116,D116,E116,F116,G116,J116,K116,L116,S116)&lt;10,"À compléter","Complet"))</f>
        <v/>
      </c>
    </row>
    <row r="117" ht="24" customHeight="1">
      <c r="A117" s="17" t="n"/>
      <c r="B117" s="35" t="n"/>
      <c r="C117" s="19" t="n"/>
      <c r="D117" s="17" t="n"/>
      <c r="E117" s="19" t="n"/>
      <c r="F117" s="19" t="n"/>
      <c r="G117" s="19" t="n"/>
      <c r="H117" s="19" t="n"/>
      <c r="I117" s="19" t="n"/>
      <c r="J117" s="19" t="n"/>
      <c r="K117" s="17" t="n"/>
      <c r="L117" s="17" t="n"/>
      <c r="M117" s="17" t="n"/>
      <c r="N117" s="35" t="n"/>
      <c r="O117" s="19" t="n"/>
      <c r="P117" s="36" t="n"/>
      <c r="Q117" s="21" t="n"/>
      <c r="R117" s="17" t="n"/>
      <c r="S117" s="35" t="n"/>
      <c r="T117" s="36" t="n"/>
      <c r="U117" s="21" t="n"/>
      <c r="V117" s="19" t="n"/>
      <c r="W117" s="22">
        <f>IF(A117="","",IF(N117&lt;&gt;"",MAX(0,N117-B117),MAX(0,'Paramètres'!$B$2-B117)))</f>
        <v/>
      </c>
      <c r="X117" s="5">
        <f>IF(A117="","",_xlfn.TEXTJOIN(" — ",TRUE,IF(AND(S117&lt;&gt;"",S117&lt;'Paramètres'!$B$2,L117&lt;&gt;"Clôturée",L117&lt;&gt;"Annulée"),"Réponse en retard",""),IF(AND(P117&lt;&gt;"",P117&gt;'Paramètres'!$B$4),"Coût élevé",""),IF(AND(Q117&lt;&gt;"",Q117&gt;'Paramètres'!$B$5),"Délai élevé",""),IF(AND(L117="Clôturée",M117=""),"Décision manquante",""),IF(AND(M117&lt;&gt;"",N117=""),"Date décision manquante","")))</f>
        <v/>
      </c>
      <c r="Y117" s="23">
        <f>IF(A117="","",IF(COUNTA(B117,C117,D117,E117,F117,G117,J117,K117,L117,S117)&lt;10,"À compléter","Complet"))</f>
        <v/>
      </c>
    </row>
    <row r="118" ht="24" customHeight="1">
      <c r="A118" s="17" t="n"/>
      <c r="B118" s="35" t="n"/>
      <c r="C118" s="19" t="n"/>
      <c r="D118" s="17" t="n"/>
      <c r="E118" s="19" t="n"/>
      <c r="F118" s="19" t="n"/>
      <c r="G118" s="19" t="n"/>
      <c r="H118" s="19" t="n"/>
      <c r="I118" s="19" t="n"/>
      <c r="J118" s="19" t="n"/>
      <c r="K118" s="17" t="n"/>
      <c r="L118" s="17" t="n"/>
      <c r="M118" s="17" t="n"/>
      <c r="N118" s="35" t="n"/>
      <c r="O118" s="19" t="n"/>
      <c r="P118" s="36" t="n"/>
      <c r="Q118" s="21" t="n"/>
      <c r="R118" s="17" t="n"/>
      <c r="S118" s="35" t="n"/>
      <c r="T118" s="36" t="n"/>
      <c r="U118" s="21" t="n"/>
      <c r="V118" s="19" t="n"/>
      <c r="W118" s="24">
        <f>IF(A118="","",IF(N118&lt;&gt;"",MAX(0,N118-B118),MAX(0,'Paramètres'!$B$2-B118)))</f>
        <v/>
      </c>
      <c r="X118" s="9">
        <f>IF(A118="","",_xlfn.TEXTJOIN(" — ",TRUE,IF(AND(S118&lt;&gt;"",S118&lt;'Paramètres'!$B$2,L118&lt;&gt;"Clôturée",L118&lt;&gt;"Annulée"),"Réponse en retard",""),IF(AND(P118&lt;&gt;"",P118&gt;'Paramètres'!$B$4),"Coût élevé",""),IF(AND(Q118&lt;&gt;"",Q118&gt;'Paramètres'!$B$5),"Délai élevé",""),IF(AND(L118="Clôturée",M118=""),"Décision manquante",""),IF(AND(M118&lt;&gt;"",N118=""),"Date décision manquante","")))</f>
        <v/>
      </c>
      <c r="Y118" s="25">
        <f>IF(A118="","",IF(COUNTA(B118,C118,D118,E118,F118,G118,J118,K118,L118,S118)&lt;10,"À compléter","Complet"))</f>
        <v/>
      </c>
    </row>
    <row r="119" ht="24" customHeight="1">
      <c r="A119" s="17" t="n"/>
      <c r="B119" s="35" t="n"/>
      <c r="C119" s="19" t="n"/>
      <c r="D119" s="17" t="n"/>
      <c r="E119" s="19" t="n"/>
      <c r="F119" s="19" t="n"/>
      <c r="G119" s="19" t="n"/>
      <c r="H119" s="19" t="n"/>
      <c r="I119" s="19" t="n"/>
      <c r="J119" s="19" t="n"/>
      <c r="K119" s="17" t="n"/>
      <c r="L119" s="17" t="n"/>
      <c r="M119" s="17" t="n"/>
      <c r="N119" s="35" t="n"/>
      <c r="O119" s="19" t="n"/>
      <c r="P119" s="36" t="n"/>
      <c r="Q119" s="21" t="n"/>
      <c r="R119" s="17" t="n"/>
      <c r="S119" s="35" t="n"/>
      <c r="T119" s="36" t="n"/>
      <c r="U119" s="21" t="n"/>
      <c r="V119" s="19" t="n"/>
      <c r="W119" s="22">
        <f>IF(A119="","",IF(N119&lt;&gt;"",MAX(0,N119-B119),MAX(0,'Paramètres'!$B$2-B119)))</f>
        <v/>
      </c>
      <c r="X119" s="5">
        <f>IF(A119="","",_xlfn.TEXTJOIN(" — ",TRUE,IF(AND(S119&lt;&gt;"",S119&lt;'Paramètres'!$B$2,L119&lt;&gt;"Clôturée",L119&lt;&gt;"Annulée"),"Réponse en retard",""),IF(AND(P119&lt;&gt;"",P119&gt;'Paramètres'!$B$4),"Coût élevé",""),IF(AND(Q119&lt;&gt;"",Q119&gt;'Paramètres'!$B$5),"Délai élevé",""),IF(AND(L119="Clôturée",M119=""),"Décision manquante",""),IF(AND(M119&lt;&gt;"",N119=""),"Date décision manquante","")))</f>
        <v/>
      </c>
      <c r="Y119" s="23">
        <f>IF(A119="","",IF(COUNTA(B119,C119,D119,E119,F119,G119,J119,K119,L119,S119)&lt;10,"À compléter","Complet"))</f>
        <v/>
      </c>
    </row>
    <row r="120" ht="24" customHeight="1">
      <c r="A120" s="17" t="n"/>
      <c r="B120" s="35" t="n"/>
      <c r="C120" s="19" t="n"/>
      <c r="D120" s="17" t="n"/>
      <c r="E120" s="19" t="n"/>
      <c r="F120" s="19" t="n"/>
      <c r="G120" s="19" t="n"/>
      <c r="H120" s="19" t="n"/>
      <c r="I120" s="19" t="n"/>
      <c r="J120" s="19" t="n"/>
      <c r="K120" s="17" t="n"/>
      <c r="L120" s="17" t="n"/>
      <c r="M120" s="17" t="n"/>
      <c r="N120" s="35" t="n"/>
      <c r="O120" s="19" t="n"/>
      <c r="P120" s="36" t="n"/>
      <c r="Q120" s="21" t="n"/>
      <c r="R120" s="17" t="n"/>
      <c r="S120" s="35" t="n"/>
      <c r="T120" s="36" t="n"/>
      <c r="U120" s="21" t="n"/>
      <c r="V120" s="19" t="n"/>
      <c r="W120" s="24">
        <f>IF(A120="","",IF(N120&lt;&gt;"",MAX(0,N120-B120),MAX(0,'Paramètres'!$B$2-B120)))</f>
        <v/>
      </c>
      <c r="X120" s="9">
        <f>IF(A120="","",_xlfn.TEXTJOIN(" — ",TRUE,IF(AND(S120&lt;&gt;"",S120&lt;'Paramètres'!$B$2,L120&lt;&gt;"Clôturée",L120&lt;&gt;"Annulée"),"Réponse en retard",""),IF(AND(P120&lt;&gt;"",P120&gt;'Paramètres'!$B$4),"Coût élevé",""),IF(AND(Q120&lt;&gt;"",Q120&gt;'Paramètres'!$B$5),"Délai élevé",""),IF(AND(L120="Clôturée",M120=""),"Décision manquante",""),IF(AND(M120&lt;&gt;"",N120=""),"Date décision manquante","")))</f>
        <v/>
      </c>
      <c r="Y120" s="25">
        <f>IF(A120="","",IF(COUNTA(B120,C120,D120,E120,F120,G120,J120,K120,L120,S120)&lt;10,"À compléter","Complet"))</f>
        <v/>
      </c>
    </row>
    <row r="121" ht="24" customHeight="1">
      <c r="A121" s="17" t="n"/>
      <c r="B121" s="35" t="n"/>
      <c r="C121" s="19" t="n"/>
      <c r="D121" s="17" t="n"/>
      <c r="E121" s="19" t="n"/>
      <c r="F121" s="19" t="n"/>
      <c r="G121" s="19" t="n"/>
      <c r="H121" s="19" t="n"/>
      <c r="I121" s="19" t="n"/>
      <c r="J121" s="19" t="n"/>
      <c r="K121" s="17" t="n"/>
      <c r="L121" s="17" t="n"/>
      <c r="M121" s="17" t="n"/>
      <c r="N121" s="35" t="n"/>
      <c r="O121" s="19" t="n"/>
      <c r="P121" s="36" t="n"/>
      <c r="Q121" s="21" t="n"/>
      <c r="R121" s="17" t="n"/>
      <c r="S121" s="35" t="n"/>
      <c r="T121" s="36" t="n"/>
      <c r="U121" s="21" t="n"/>
      <c r="V121" s="19" t="n"/>
      <c r="W121" s="22">
        <f>IF(A121="","",IF(N121&lt;&gt;"",MAX(0,N121-B121),MAX(0,'Paramètres'!$B$2-B121)))</f>
        <v/>
      </c>
      <c r="X121" s="5">
        <f>IF(A121="","",_xlfn.TEXTJOIN(" — ",TRUE,IF(AND(S121&lt;&gt;"",S121&lt;'Paramètres'!$B$2,L121&lt;&gt;"Clôturée",L121&lt;&gt;"Annulée"),"Réponse en retard",""),IF(AND(P121&lt;&gt;"",P121&gt;'Paramètres'!$B$4),"Coût élevé",""),IF(AND(Q121&lt;&gt;"",Q121&gt;'Paramètres'!$B$5),"Délai élevé",""),IF(AND(L121="Clôturée",M121=""),"Décision manquante",""),IF(AND(M121&lt;&gt;"",N121=""),"Date décision manquante","")))</f>
        <v/>
      </c>
      <c r="Y121" s="23">
        <f>IF(A121="","",IF(COUNTA(B121,C121,D121,E121,F121,G121,J121,K121,L121,S121)&lt;10,"À compléter","Complet"))</f>
        <v/>
      </c>
    </row>
    <row r="122" ht="24" customHeight="1">
      <c r="A122" s="17" t="n"/>
      <c r="B122" s="35" t="n"/>
      <c r="C122" s="19" t="n"/>
      <c r="D122" s="17" t="n"/>
      <c r="E122" s="19" t="n"/>
      <c r="F122" s="19" t="n"/>
      <c r="G122" s="19" t="n"/>
      <c r="H122" s="19" t="n"/>
      <c r="I122" s="19" t="n"/>
      <c r="J122" s="19" t="n"/>
      <c r="K122" s="17" t="n"/>
      <c r="L122" s="17" t="n"/>
      <c r="M122" s="17" t="n"/>
      <c r="N122" s="35" t="n"/>
      <c r="O122" s="19" t="n"/>
      <c r="P122" s="36" t="n"/>
      <c r="Q122" s="21" t="n"/>
      <c r="R122" s="17" t="n"/>
      <c r="S122" s="35" t="n"/>
      <c r="T122" s="36" t="n"/>
      <c r="U122" s="21" t="n"/>
      <c r="V122" s="19" t="n"/>
      <c r="W122" s="24">
        <f>IF(A122="","",IF(N122&lt;&gt;"",MAX(0,N122-B122),MAX(0,'Paramètres'!$B$2-B122)))</f>
        <v/>
      </c>
      <c r="X122" s="9">
        <f>IF(A122="","",_xlfn.TEXTJOIN(" — ",TRUE,IF(AND(S122&lt;&gt;"",S122&lt;'Paramètres'!$B$2,L122&lt;&gt;"Clôturée",L122&lt;&gt;"Annulée"),"Réponse en retard",""),IF(AND(P122&lt;&gt;"",P122&gt;'Paramètres'!$B$4),"Coût élevé",""),IF(AND(Q122&lt;&gt;"",Q122&gt;'Paramètres'!$B$5),"Délai élevé",""),IF(AND(L122="Clôturée",M122=""),"Décision manquante",""),IF(AND(M122&lt;&gt;"",N122=""),"Date décision manquante","")))</f>
        <v/>
      </c>
      <c r="Y122" s="25">
        <f>IF(A122="","",IF(COUNTA(B122,C122,D122,E122,F122,G122,J122,K122,L122,S122)&lt;10,"À compléter","Complet"))</f>
        <v/>
      </c>
    </row>
    <row r="123" ht="24" customHeight="1">
      <c r="A123" s="17" t="n"/>
      <c r="B123" s="35" t="n"/>
      <c r="C123" s="19" t="n"/>
      <c r="D123" s="17" t="n"/>
      <c r="E123" s="19" t="n"/>
      <c r="F123" s="19" t="n"/>
      <c r="G123" s="19" t="n"/>
      <c r="H123" s="19" t="n"/>
      <c r="I123" s="19" t="n"/>
      <c r="J123" s="19" t="n"/>
      <c r="K123" s="17" t="n"/>
      <c r="L123" s="17" t="n"/>
      <c r="M123" s="17" t="n"/>
      <c r="N123" s="35" t="n"/>
      <c r="O123" s="19" t="n"/>
      <c r="P123" s="36" t="n"/>
      <c r="Q123" s="21" t="n"/>
      <c r="R123" s="17" t="n"/>
      <c r="S123" s="35" t="n"/>
      <c r="T123" s="36" t="n"/>
      <c r="U123" s="21" t="n"/>
      <c r="V123" s="19" t="n"/>
      <c r="W123" s="22">
        <f>IF(A123="","",IF(N123&lt;&gt;"",MAX(0,N123-B123),MAX(0,'Paramètres'!$B$2-B123)))</f>
        <v/>
      </c>
      <c r="X123" s="5">
        <f>IF(A123="","",_xlfn.TEXTJOIN(" — ",TRUE,IF(AND(S123&lt;&gt;"",S123&lt;'Paramètres'!$B$2,L123&lt;&gt;"Clôturée",L123&lt;&gt;"Annulée"),"Réponse en retard",""),IF(AND(P123&lt;&gt;"",P123&gt;'Paramètres'!$B$4),"Coût élevé",""),IF(AND(Q123&lt;&gt;"",Q123&gt;'Paramètres'!$B$5),"Délai élevé",""),IF(AND(L123="Clôturée",M123=""),"Décision manquante",""),IF(AND(M123&lt;&gt;"",N123=""),"Date décision manquante","")))</f>
        <v/>
      </c>
      <c r="Y123" s="23">
        <f>IF(A123="","",IF(COUNTA(B123,C123,D123,E123,F123,G123,J123,K123,L123,S123)&lt;10,"À compléter","Complet"))</f>
        <v/>
      </c>
    </row>
    <row r="124" ht="24" customHeight="1">
      <c r="A124" s="17" t="n"/>
      <c r="B124" s="35" t="n"/>
      <c r="C124" s="19" t="n"/>
      <c r="D124" s="17" t="n"/>
      <c r="E124" s="19" t="n"/>
      <c r="F124" s="19" t="n"/>
      <c r="G124" s="19" t="n"/>
      <c r="H124" s="19" t="n"/>
      <c r="I124" s="19" t="n"/>
      <c r="J124" s="19" t="n"/>
      <c r="K124" s="17" t="n"/>
      <c r="L124" s="17" t="n"/>
      <c r="M124" s="17" t="n"/>
      <c r="N124" s="35" t="n"/>
      <c r="O124" s="19" t="n"/>
      <c r="P124" s="36" t="n"/>
      <c r="Q124" s="21" t="n"/>
      <c r="R124" s="17" t="n"/>
      <c r="S124" s="35" t="n"/>
      <c r="T124" s="36" t="n"/>
      <c r="U124" s="21" t="n"/>
      <c r="V124" s="19" t="n"/>
      <c r="W124" s="24">
        <f>IF(A124="","",IF(N124&lt;&gt;"",MAX(0,N124-B124),MAX(0,'Paramètres'!$B$2-B124)))</f>
        <v/>
      </c>
      <c r="X124" s="9">
        <f>IF(A124="","",_xlfn.TEXTJOIN(" — ",TRUE,IF(AND(S124&lt;&gt;"",S124&lt;'Paramètres'!$B$2,L124&lt;&gt;"Clôturée",L124&lt;&gt;"Annulée"),"Réponse en retard",""),IF(AND(P124&lt;&gt;"",P124&gt;'Paramètres'!$B$4),"Coût élevé",""),IF(AND(Q124&lt;&gt;"",Q124&gt;'Paramètres'!$B$5),"Délai élevé",""),IF(AND(L124="Clôturée",M124=""),"Décision manquante",""),IF(AND(M124&lt;&gt;"",N124=""),"Date décision manquante","")))</f>
        <v/>
      </c>
      <c r="Y124" s="25">
        <f>IF(A124="","",IF(COUNTA(B124,C124,D124,E124,F124,G124,J124,K124,L124,S124)&lt;10,"À compléter","Complet"))</f>
        <v/>
      </c>
    </row>
    <row r="125" ht="24" customHeight="1">
      <c r="A125" s="17" t="n"/>
      <c r="B125" s="35" t="n"/>
      <c r="C125" s="19" t="n"/>
      <c r="D125" s="17" t="n"/>
      <c r="E125" s="19" t="n"/>
      <c r="F125" s="19" t="n"/>
      <c r="G125" s="19" t="n"/>
      <c r="H125" s="19" t="n"/>
      <c r="I125" s="19" t="n"/>
      <c r="J125" s="19" t="n"/>
      <c r="K125" s="17" t="n"/>
      <c r="L125" s="17" t="n"/>
      <c r="M125" s="17" t="n"/>
      <c r="N125" s="35" t="n"/>
      <c r="O125" s="19" t="n"/>
      <c r="P125" s="36" t="n"/>
      <c r="Q125" s="21" t="n"/>
      <c r="R125" s="17" t="n"/>
      <c r="S125" s="35" t="n"/>
      <c r="T125" s="36" t="n"/>
      <c r="U125" s="21" t="n"/>
      <c r="V125" s="19" t="n"/>
      <c r="W125" s="22">
        <f>IF(A125="","",IF(N125&lt;&gt;"",MAX(0,N125-B125),MAX(0,'Paramètres'!$B$2-B125)))</f>
        <v/>
      </c>
      <c r="X125" s="5">
        <f>IF(A125="","",_xlfn.TEXTJOIN(" — ",TRUE,IF(AND(S125&lt;&gt;"",S125&lt;'Paramètres'!$B$2,L125&lt;&gt;"Clôturée",L125&lt;&gt;"Annulée"),"Réponse en retard",""),IF(AND(P125&lt;&gt;"",P125&gt;'Paramètres'!$B$4),"Coût élevé",""),IF(AND(Q125&lt;&gt;"",Q125&gt;'Paramètres'!$B$5),"Délai élevé",""),IF(AND(L125="Clôturée",M125=""),"Décision manquante",""),IF(AND(M125&lt;&gt;"",N125=""),"Date décision manquante","")))</f>
        <v/>
      </c>
      <c r="Y125" s="23">
        <f>IF(A125="","",IF(COUNTA(B125,C125,D125,E125,F125,G125,J125,K125,L125,S125)&lt;10,"À compléter","Complet"))</f>
        <v/>
      </c>
    </row>
    <row r="126" ht="24" customHeight="1">
      <c r="A126" s="17" t="n"/>
      <c r="B126" s="35" t="n"/>
      <c r="C126" s="19" t="n"/>
      <c r="D126" s="17" t="n"/>
      <c r="E126" s="19" t="n"/>
      <c r="F126" s="19" t="n"/>
      <c r="G126" s="19" t="n"/>
      <c r="H126" s="19" t="n"/>
      <c r="I126" s="19" t="n"/>
      <c r="J126" s="19" t="n"/>
      <c r="K126" s="17" t="n"/>
      <c r="L126" s="17" t="n"/>
      <c r="M126" s="17" t="n"/>
      <c r="N126" s="35" t="n"/>
      <c r="O126" s="19" t="n"/>
      <c r="P126" s="36" t="n"/>
      <c r="Q126" s="21" t="n"/>
      <c r="R126" s="17" t="n"/>
      <c r="S126" s="35" t="n"/>
      <c r="T126" s="36" t="n"/>
      <c r="U126" s="21" t="n"/>
      <c r="V126" s="19" t="n"/>
      <c r="W126" s="24">
        <f>IF(A126="","",IF(N126&lt;&gt;"",MAX(0,N126-B126),MAX(0,'Paramètres'!$B$2-B126)))</f>
        <v/>
      </c>
      <c r="X126" s="9">
        <f>IF(A126="","",_xlfn.TEXTJOIN(" — ",TRUE,IF(AND(S126&lt;&gt;"",S126&lt;'Paramètres'!$B$2,L126&lt;&gt;"Clôturée",L126&lt;&gt;"Annulée"),"Réponse en retard",""),IF(AND(P126&lt;&gt;"",P126&gt;'Paramètres'!$B$4),"Coût élevé",""),IF(AND(Q126&lt;&gt;"",Q126&gt;'Paramètres'!$B$5),"Délai élevé",""),IF(AND(L126="Clôturée",M126=""),"Décision manquante",""),IF(AND(M126&lt;&gt;"",N126=""),"Date décision manquante","")))</f>
        <v/>
      </c>
      <c r="Y126" s="25">
        <f>IF(A126="","",IF(COUNTA(B126,C126,D126,E126,F126,G126,J126,K126,L126,S126)&lt;10,"À compléter","Complet"))</f>
        <v/>
      </c>
    </row>
    <row r="127" ht="24" customHeight="1">
      <c r="A127" s="17" t="n"/>
      <c r="B127" s="35" t="n"/>
      <c r="C127" s="19" t="n"/>
      <c r="D127" s="17" t="n"/>
      <c r="E127" s="19" t="n"/>
      <c r="F127" s="19" t="n"/>
      <c r="G127" s="19" t="n"/>
      <c r="H127" s="19" t="n"/>
      <c r="I127" s="19" t="n"/>
      <c r="J127" s="19" t="n"/>
      <c r="K127" s="17" t="n"/>
      <c r="L127" s="17" t="n"/>
      <c r="M127" s="17" t="n"/>
      <c r="N127" s="35" t="n"/>
      <c r="O127" s="19" t="n"/>
      <c r="P127" s="36" t="n"/>
      <c r="Q127" s="21" t="n"/>
      <c r="R127" s="17" t="n"/>
      <c r="S127" s="35" t="n"/>
      <c r="T127" s="36" t="n"/>
      <c r="U127" s="21" t="n"/>
      <c r="V127" s="19" t="n"/>
      <c r="W127" s="22">
        <f>IF(A127="","",IF(N127&lt;&gt;"",MAX(0,N127-B127),MAX(0,'Paramètres'!$B$2-B127)))</f>
        <v/>
      </c>
      <c r="X127" s="5">
        <f>IF(A127="","",_xlfn.TEXTJOIN(" — ",TRUE,IF(AND(S127&lt;&gt;"",S127&lt;'Paramètres'!$B$2,L127&lt;&gt;"Clôturée",L127&lt;&gt;"Annulée"),"Réponse en retard",""),IF(AND(P127&lt;&gt;"",P127&gt;'Paramètres'!$B$4),"Coût élevé",""),IF(AND(Q127&lt;&gt;"",Q127&gt;'Paramètres'!$B$5),"Délai élevé",""),IF(AND(L127="Clôturée",M127=""),"Décision manquante",""),IF(AND(M127&lt;&gt;"",N127=""),"Date décision manquante","")))</f>
        <v/>
      </c>
      <c r="Y127" s="23">
        <f>IF(A127="","",IF(COUNTA(B127,C127,D127,E127,F127,G127,J127,K127,L127,S127)&lt;10,"À compléter","Complet"))</f>
        <v/>
      </c>
    </row>
    <row r="128" ht="24" customHeight="1">
      <c r="A128" s="17" t="n"/>
      <c r="B128" s="35" t="n"/>
      <c r="C128" s="19" t="n"/>
      <c r="D128" s="17" t="n"/>
      <c r="E128" s="19" t="n"/>
      <c r="F128" s="19" t="n"/>
      <c r="G128" s="19" t="n"/>
      <c r="H128" s="19" t="n"/>
      <c r="I128" s="19" t="n"/>
      <c r="J128" s="19" t="n"/>
      <c r="K128" s="17" t="n"/>
      <c r="L128" s="17" t="n"/>
      <c r="M128" s="17" t="n"/>
      <c r="N128" s="35" t="n"/>
      <c r="O128" s="19" t="n"/>
      <c r="P128" s="36" t="n"/>
      <c r="Q128" s="21" t="n"/>
      <c r="R128" s="17" t="n"/>
      <c r="S128" s="35" t="n"/>
      <c r="T128" s="36" t="n"/>
      <c r="U128" s="21" t="n"/>
      <c r="V128" s="19" t="n"/>
      <c r="W128" s="24">
        <f>IF(A128="","",IF(N128&lt;&gt;"",MAX(0,N128-B128),MAX(0,'Paramètres'!$B$2-B128)))</f>
        <v/>
      </c>
      <c r="X128" s="9">
        <f>IF(A128="","",_xlfn.TEXTJOIN(" — ",TRUE,IF(AND(S128&lt;&gt;"",S128&lt;'Paramètres'!$B$2,L128&lt;&gt;"Clôturée",L128&lt;&gt;"Annulée"),"Réponse en retard",""),IF(AND(P128&lt;&gt;"",P128&gt;'Paramètres'!$B$4),"Coût élevé",""),IF(AND(Q128&lt;&gt;"",Q128&gt;'Paramètres'!$B$5),"Délai élevé",""),IF(AND(L128="Clôturée",M128=""),"Décision manquante",""),IF(AND(M128&lt;&gt;"",N128=""),"Date décision manquante","")))</f>
        <v/>
      </c>
      <c r="Y128" s="25">
        <f>IF(A128="","",IF(COUNTA(B128,C128,D128,E128,F128,G128,J128,K128,L128,S128)&lt;10,"À compléter","Complet"))</f>
        <v/>
      </c>
    </row>
    <row r="129" ht="24" customHeight="1">
      <c r="A129" s="17" t="n"/>
      <c r="B129" s="35" t="n"/>
      <c r="C129" s="19" t="n"/>
      <c r="D129" s="17" t="n"/>
      <c r="E129" s="19" t="n"/>
      <c r="F129" s="19" t="n"/>
      <c r="G129" s="19" t="n"/>
      <c r="H129" s="19" t="n"/>
      <c r="I129" s="19" t="n"/>
      <c r="J129" s="19" t="n"/>
      <c r="K129" s="17" t="n"/>
      <c r="L129" s="17" t="n"/>
      <c r="M129" s="17" t="n"/>
      <c r="N129" s="35" t="n"/>
      <c r="O129" s="19" t="n"/>
      <c r="P129" s="36" t="n"/>
      <c r="Q129" s="21" t="n"/>
      <c r="R129" s="17" t="n"/>
      <c r="S129" s="35" t="n"/>
      <c r="T129" s="36" t="n"/>
      <c r="U129" s="21" t="n"/>
      <c r="V129" s="19" t="n"/>
      <c r="W129" s="22">
        <f>IF(A129="","",IF(N129&lt;&gt;"",MAX(0,N129-B129),MAX(0,'Paramètres'!$B$2-B129)))</f>
        <v/>
      </c>
      <c r="X129" s="5">
        <f>IF(A129="","",_xlfn.TEXTJOIN(" — ",TRUE,IF(AND(S129&lt;&gt;"",S129&lt;'Paramètres'!$B$2,L129&lt;&gt;"Clôturée",L129&lt;&gt;"Annulée"),"Réponse en retard",""),IF(AND(P129&lt;&gt;"",P129&gt;'Paramètres'!$B$4),"Coût élevé",""),IF(AND(Q129&lt;&gt;"",Q129&gt;'Paramètres'!$B$5),"Délai élevé",""),IF(AND(L129="Clôturée",M129=""),"Décision manquante",""),IF(AND(M129&lt;&gt;"",N129=""),"Date décision manquante","")))</f>
        <v/>
      </c>
      <c r="Y129" s="23">
        <f>IF(A129="","",IF(COUNTA(B129,C129,D129,E129,F129,G129,J129,K129,L129,S129)&lt;10,"À compléter","Complet"))</f>
        <v/>
      </c>
    </row>
    <row r="130" ht="24" customHeight="1">
      <c r="A130" s="17" t="n"/>
      <c r="B130" s="35" t="n"/>
      <c r="C130" s="19" t="n"/>
      <c r="D130" s="17" t="n"/>
      <c r="E130" s="19" t="n"/>
      <c r="F130" s="19" t="n"/>
      <c r="G130" s="19" t="n"/>
      <c r="H130" s="19" t="n"/>
      <c r="I130" s="19" t="n"/>
      <c r="J130" s="19" t="n"/>
      <c r="K130" s="17" t="n"/>
      <c r="L130" s="17" t="n"/>
      <c r="M130" s="17" t="n"/>
      <c r="N130" s="35" t="n"/>
      <c r="O130" s="19" t="n"/>
      <c r="P130" s="36" t="n"/>
      <c r="Q130" s="21" t="n"/>
      <c r="R130" s="17" t="n"/>
      <c r="S130" s="35" t="n"/>
      <c r="T130" s="36" t="n"/>
      <c r="U130" s="21" t="n"/>
      <c r="V130" s="19" t="n"/>
      <c r="W130" s="24">
        <f>IF(A130="","",IF(N130&lt;&gt;"",MAX(0,N130-B130),MAX(0,'Paramètres'!$B$2-B130)))</f>
        <v/>
      </c>
      <c r="X130" s="9">
        <f>IF(A130="","",_xlfn.TEXTJOIN(" — ",TRUE,IF(AND(S130&lt;&gt;"",S130&lt;'Paramètres'!$B$2,L130&lt;&gt;"Clôturée",L130&lt;&gt;"Annulée"),"Réponse en retard",""),IF(AND(P130&lt;&gt;"",P130&gt;'Paramètres'!$B$4),"Coût élevé",""),IF(AND(Q130&lt;&gt;"",Q130&gt;'Paramètres'!$B$5),"Délai élevé",""),IF(AND(L130="Clôturée",M130=""),"Décision manquante",""),IF(AND(M130&lt;&gt;"",N130=""),"Date décision manquante","")))</f>
        <v/>
      </c>
      <c r="Y130" s="25">
        <f>IF(A130="","",IF(COUNTA(B130,C130,D130,E130,F130,G130,J130,K130,L130,S130)&lt;10,"À compléter","Complet"))</f>
        <v/>
      </c>
    </row>
    <row r="131" ht="24" customHeight="1">
      <c r="A131" s="17" t="n"/>
      <c r="B131" s="35" t="n"/>
      <c r="C131" s="19" t="n"/>
      <c r="D131" s="17" t="n"/>
      <c r="E131" s="19" t="n"/>
      <c r="F131" s="19" t="n"/>
      <c r="G131" s="19" t="n"/>
      <c r="H131" s="19" t="n"/>
      <c r="I131" s="19" t="n"/>
      <c r="J131" s="19" t="n"/>
      <c r="K131" s="17" t="n"/>
      <c r="L131" s="17" t="n"/>
      <c r="M131" s="17" t="n"/>
      <c r="N131" s="35" t="n"/>
      <c r="O131" s="19" t="n"/>
      <c r="P131" s="36" t="n"/>
      <c r="Q131" s="21" t="n"/>
      <c r="R131" s="17" t="n"/>
      <c r="S131" s="35" t="n"/>
      <c r="T131" s="36" t="n"/>
      <c r="U131" s="21" t="n"/>
      <c r="V131" s="19" t="n"/>
      <c r="W131" s="22">
        <f>IF(A131="","",IF(N131&lt;&gt;"",MAX(0,N131-B131),MAX(0,'Paramètres'!$B$2-B131)))</f>
        <v/>
      </c>
      <c r="X131" s="5">
        <f>IF(A131="","",_xlfn.TEXTJOIN(" — ",TRUE,IF(AND(S131&lt;&gt;"",S131&lt;'Paramètres'!$B$2,L131&lt;&gt;"Clôturée",L131&lt;&gt;"Annulée"),"Réponse en retard",""),IF(AND(P131&lt;&gt;"",P131&gt;'Paramètres'!$B$4),"Coût élevé",""),IF(AND(Q131&lt;&gt;"",Q131&gt;'Paramètres'!$B$5),"Délai élevé",""),IF(AND(L131="Clôturée",M131=""),"Décision manquante",""),IF(AND(M131&lt;&gt;"",N131=""),"Date décision manquante","")))</f>
        <v/>
      </c>
      <c r="Y131" s="23">
        <f>IF(A131="","",IF(COUNTA(B131,C131,D131,E131,F131,G131,J131,K131,L131,S131)&lt;10,"À compléter","Complet"))</f>
        <v/>
      </c>
    </row>
    <row r="132" ht="24" customHeight="1">
      <c r="A132" s="17" t="n"/>
      <c r="B132" s="35" t="n"/>
      <c r="C132" s="19" t="n"/>
      <c r="D132" s="17" t="n"/>
      <c r="E132" s="19" t="n"/>
      <c r="F132" s="19" t="n"/>
      <c r="G132" s="19" t="n"/>
      <c r="H132" s="19" t="n"/>
      <c r="I132" s="19" t="n"/>
      <c r="J132" s="19" t="n"/>
      <c r="K132" s="17" t="n"/>
      <c r="L132" s="17" t="n"/>
      <c r="M132" s="17" t="n"/>
      <c r="N132" s="35" t="n"/>
      <c r="O132" s="19" t="n"/>
      <c r="P132" s="36" t="n"/>
      <c r="Q132" s="21" t="n"/>
      <c r="R132" s="17" t="n"/>
      <c r="S132" s="35" t="n"/>
      <c r="T132" s="36" t="n"/>
      <c r="U132" s="21" t="n"/>
      <c r="V132" s="19" t="n"/>
      <c r="W132" s="24">
        <f>IF(A132="","",IF(N132&lt;&gt;"",MAX(0,N132-B132),MAX(0,'Paramètres'!$B$2-B132)))</f>
        <v/>
      </c>
      <c r="X132" s="9">
        <f>IF(A132="","",_xlfn.TEXTJOIN(" — ",TRUE,IF(AND(S132&lt;&gt;"",S132&lt;'Paramètres'!$B$2,L132&lt;&gt;"Clôturée",L132&lt;&gt;"Annulée"),"Réponse en retard",""),IF(AND(P132&lt;&gt;"",P132&gt;'Paramètres'!$B$4),"Coût élevé",""),IF(AND(Q132&lt;&gt;"",Q132&gt;'Paramètres'!$B$5),"Délai élevé",""),IF(AND(L132="Clôturée",M132=""),"Décision manquante",""),IF(AND(M132&lt;&gt;"",N132=""),"Date décision manquante","")))</f>
        <v/>
      </c>
      <c r="Y132" s="25">
        <f>IF(A132="","",IF(COUNTA(B132,C132,D132,E132,F132,G132,J132,K132,L132,S132)&lt;10,"À compléter","Complet"))</f>
        <v/>
      </c>
    </row>
    <row r="133" ht="24" customHeight="1">
      <c r="A133" s="17" t="n"/>
      <c r="B133" s="35" t="n"/>
      <c r="C133" s="19" t="n"/>
      <c r="D133" s="17" t="n"/>
      <c r="E133" s="19" t="n"/>
      <c r="F133" s="19" t="n"/>
      <c r="G133" s="19" t="n"/>
      <c r="H133" s="19" t="n"/>
      <c r="I133" s="19" t="n"/>
      <c r="J133" s="19" t="n"/>
      <c r="K133" s="17" t="n"/>
      <c r="L133" s="17" t="n"/>
      <c r="M133" s="17" t="n"/>
      <c r="N133" s="35" t="n"/>
      <c r="O133" s="19" t="n"/>
      <c r="P133" s="36" t="n"/>
      <c r="Q133" s="21" t="n"/>
      <c r="R133" s="17" t="n"/>
      <c r="S133" s="35" t="n"/>
      <c r="T133" s="36" t="n"/>
      <c r="U133" s="21" t="n"/>
      <c r="V133" s="19" t="n"/>
      <c r="W133" s="22">
        <f>IF(A133="","",IF(N133&lt;&gt;"",MAX(0,N133-B133),MAX(0,'Paramètres'!$B$2-B133)))</f>
        <v/>
      </c>
      <c r="X133" s="5">
        <f>IF(A133="","",_xlfn.TEXTJOIN(" — ",TRUE,IF(AND(S133&lt;&gt;"",S133&lt;'Paramètres'!$B$2,L133&lt;&gt;"Clôturée",L133&lt;&gt;"Annulée"),"Réponse en retard",""),IF(AND(P133&lt;&gt;"",P133&gt;'Paramètres'!$B$4),"Coût élevé",""),IF(AND(Q133&lt;&gt;"",Q133&gt;'Paramètres'!$B$5),"Délai élevé",""),IF(AND(L133="Clôturée",M133=""),"Décision manquante",""),IF(AND(M133&lt;&gt;"",N133=""),"Date décision manquante","")))</f>
        <v/>
      </c>
      <c r="Y133" s="23">
        <f>IF(A133="","",IF(COUNTA(B133,C133,D133,E133,F133,G133,J133,K133,L133,S133)&lt;10,"À compléter","Complet"))</f>
        <v/>
      </c>
    </row>
    <row r="134" ht="24" customHeight="1">
      <c r="A134" s="17" t="n"/>
      <c r="B134" s="35" t="n"/>
      <c r="C134" s="19" t="n"/>
      <c r="D134" s="17" t="n"/>
      <c r="E134" s="19" t="n"/>
      <c r="F134" s="19" t="n"/>
      <c r="G134" s="19" t="n"/>
      <c r="H134" s="19" t="n"/>
      <c r="I134" s="19" t="n"/>
      <c r="J134" s="19" t="n"/>
      <c r="K134" s="17" t="n"/>
      <c r="L134" s="17" t="n"/>
      <c r="M134" s="17" t="n"/>
      <c r="N134" s="35" t="n"/>
      <c r="O134" s="19" t="n"/>
      <c r="P134" s="36" t="n"/>
      <c r="Q134" s="21" t="n"/>
      <c r="R134" s="17" t="n"/>
      <c r="S134" s="35" t="n"/>
      <c r="T134" s="36" t="n"/>
      <c r="U134" s="21" t="n"/>
      <c r="V134" s="19" t="n"/>
      <c r="W134" s="24">
        <f>IF(A134="","",IF(N134&lt;&gt;"",MAX(0,N134-B134),MAX(0,'Paramètres'!$B$2-B134)))</f>
        <v/>
      </c>
      <c r="X134" s="9">
        <f>IF(A134="","",_xlfn.TEXTJOIN(" — ",TRUE,IF(AND(S134&lt;&gt;"",S134&lt;'Paramètres'!$B$2,L134&lt;&gt;"Clôturée",L134&lt;&gt;"Annulée"),"Réponse en retard",""),IF(AND(P134&lt;&gt;"",P134&gt;'Paramètres'!$B$4),"Coût élevé",""),IF(AND(Q134&lt;&gt;"",Q134&gt;'Paramètres'!$B$5),"Délai élevé",""),IF(AND(L134="Clôturée",M134=""),"Décision manquante",""),IF(AND(M134&lt;&gt;"",N134=""),"Date décision manquante","")))</f>
        <v/>
      </c>
      <c r="Y134" s="25">
        <f>IF(A134="","",IF(COUNTA(B134,C134,D134,E134,F134,G134,J134,K134,L134,S134)&lt;10,"À compléter","Complet"))</f>
        <v/>
      </c>
    </row>
    <row r="135" ht="24" customHeight="1">
      <c r="A135" s="17" t="n"/>
      <c r="B135" s="35" t="n"/>
      <c r="C135" s="19" t="n"/>
      <c r="D135" s="17" t="n"/>
      <c r="E135" s="19" t="n"/>
      <c r="F135" s="19" t="n"/>
      <c r="G135" s="19" t="n"/>
      <c r="H135" s="19" t="n"/>
      <c r="I135" s="19" t="n"/>
      <c r="J135" s="19" t="n"/>
      <c r="K135" s="17" t="n"/>
      <c r="L135" s="17" t="n"/>
      <c r="M135" s="17" t="n"/>
      <c r="N135" s="35" t="n"/>
      <c r="O135" s="19" t="n"/>
      <c r="P135" s="36" t="n"/>
      <c r="Q135" s="21" t="n"/>
      <c r="R135" s="17" t="n"/>
      <c r="S135" s="35" t="n"/>
      <c r="T135" s="36" t="n"/>
      <c r="U135" s="21" t="n"/>
      <c r="V135" s="19" t="n"/>
      <c r="W135" s="22">
        <f>IF(A135="","",IF(N135&lt;&gt;"",MAX(0,N135-B135),MAX(0,'Paramètres'!$B$2-B135)))</f>
        <v/>
      </c>
      <c r="X135" s="5">
        <f>IF(A135="","",_xlfn.TEXTJOIN(" — ",TRUE,IF(AND(S135&lt;&gt;"",S135&lt;'Paramètres'!$B$2,L135&lt;&gt;"Clôturée",L135&lt;&gt;"Annulée"),"Réponse en retard",""),IF(AND(P135&lt;&gt;"",P135&gt;'Paramètres'!$B$4),"Coût élevé",""),IF(AND(Q135&lt;&gt;"",Q135&gt;'Paramètres'!$B$5),"Délai élevé",""),IF(AND(L135="Clôturée",M135=""),"Décision manquante",""),IF(AND(M135&lt;&gt;"",N135=""),"Date décision manquante","")))</f>
        <v/>
      </c>
      <c r="Y135" s="23">
        <f>IF(A135="","",IF(COUNTA(B135,C135,D135,E135,F135,G135,J135,K135,L135,S135)&lt;10,"À compléter","Complet"))</f>
        <v/>
      </c>
    </row>
    <row r="136" ht="24" customHeight="1">
      <c r="A136" s="17" t="n"/>
      <c r="B136" s="35" t="n"/>
      <c r="C136" s="19" t="n"/>
      <c r="D136" s="17" t="n"/>
      <c r="E136" s="19" t="n"/>
      <c r="F136" s="19" t="n"/>
      <c r="G136" s="19" t="n"/>
      <c r="H136" s="19" t="n"/>
      <c r="I136" s="19" t="n"/>
      <c r="J136" s="19" t="n"/>
      <c r="K136" s="17" t="n"/>
      <c r="L136" s="17" t="n"/>
      <c r="M136" s="17" t="n"/>
      <c r="N136" s="35" t="n"/>
      <c r="O136" s="19" t="n"/>
      <c r="P136" s="36" t="n"/>
      <c r="Q136" s="21" t="n"/>
      <c r="R136" s="17" t="n"/>
      <c r="S136" s="35" t="n"/>
      <c r="T136" s="36" t="n"/>
      <c r="U136" s="21" t="n"/>
      <c r="V136" s="19" t="n"/>
      <c r="W136" s="24">
        <f>IF(A136="","",IF(N136&lt;&gt;"",MAX(0,N136-B136),MAX(0,'Paramètres'!$B$2-B136)))</f>
        <v/>
      </c>
      <c r="X136" s="9">
        <f>IF(A136="","",_xlfn.TEXTJOIN(" — ",TRUE,IF(AND(S136&lt;&gt;"",S136&lt;'Paramètres'!$B$2,L136&lt;&gt;"Clôturée",L136&lt;&gt;"Annulée"),"Réponse en retard",""),IF(AND(P136&lt;&gt;"",P136&gt;'Paramètres'!$B$4),"Coût élevé",""),IF(AND(Q136&lt;&gt;"",Q136&gt;'Paramètres'!$B$5),"Délai élevé",""),IF(AND(L136="Clôturée",M136=""),"Décision manquante",""),IF(AND(M136&lt;&gt;"",N136=""),"Date décision manquante","")))</f>
        <v/>
      </c>
      <c r="Y136" s="25">
        <f>IF(A136="","",IF(COUNTA(B136,C136,D136,E136,F136,G136,J136,K136,L136,S136)&lt;10,"À compléter","Complet"))</f>
        <v/>
      </c>
    </row>
    <row r="137" ht="24" customHeight="1">
      <c r="A137" s="17" t="n"/>
      <c r="B137" s="35" t="n"/>
      <c r="C137" s="19" t="n"/>
      <c r="D137" s="17" t="n"/>
      <c r="E137" s="19" t="n"/>
      <c r="F137" s="19" t="n"/>
      <c r="G137" s="19" t="n"/>
      <c r="H137" s="19" t="n"/>
      <c r="I137" s="19" t="n"/>
      <c r="J137" s="19" t="n"/>
      <c r="K137" s="17" t="n"/>
      <c r="L137" s="17" t="n"/>
      <c r="M137" s="17" t="n"/>
      <c r="N137" s="35" t="n"/>
      <c r="O137" s="19" t="n"/>
      <c r="P137" s="36" t="n"/>
      <c r="Q137" s="21" t="n"/>
      <c r="R137" s="17" t="n"/>
      <c r="S137" s="35" t="n"/>
      <c r="T137" s="36" t="n"/>
      <c r="U137" s="21" t="n"/>
      <c r="V137" s="19" t="n"/>
      <c r="W137" s="22">
        <f>IF(A137="","",IF(N137&lt;&gt;"",MAX(0,N137-B137),MAX(0,'Paramètres'!$B$2-B137)))</f>
        <v/>
      </c>
      <c r="X137" s="5">
        <f>IF(A137="","",_xlfn.TEXTJOIN(" — ",TRUE,IF(AND(S137&lt;&gt;"",S137&lt;'Paramètres'!$B$2,L137&lt;&gt;"Clôturée",L137&lt;&gt;"Annulée"),"Réponse en retard",""),IF(AND(P137&lt;&gt;"",P137&gt;'Paramètres'!$B$4),"Coût élevé",""),IF(AND(Q137&lt;&gt;"",Q137&gt;'Paramètres'!$B$5),"Délai élevé",""),IF(AND(L137="Clôturée",M137=""),"Décision manquante",""),IF(AND(M137&lt;&gt;"",N137=""),"Date décision manquante","")))</f>
        <v/>
      </c>
      <c r="Y137" s="23">
        <f>IF(A137="","",IF(COUNTA(B137,C137,D137,E137,F137,G137,J137,K137,L137,S137)&lt;10,"À compléter","Complet"))</f>
        <v/>
      </c>
    </row>
    <row r="138" ht="24" customHeight="1">
      <c r="A138" s="17" t="n"/>
      <c r="B138" s="35" t="n"/>
      <c r="C138" s="19" t="n"/>
      <c r="D138" s="17" t="n"/>
      <c r="E138" s="19" t="n"/>
      <c r="F138" s="19" t="n"/>
      <c r="G138" s="19" t="n"/>
      <c r="H138" s="19" t="n"/>
      <c r="I138" s="19" t="n"/>
      <c r="J138" s="19" t="n"/>
      <c r="K138" s="17" t="n"/>
      <c r="L138" s="17" t="n"/>
      <c r="M138" s="17" t="n"/>
      <c r="N138" s="35" t="n"/>
      <c r="O138" s="19" t="n"/>
      <c r="P138" s="36" t="n"/>
      <c r="Q138" s="21" t="n"/>
      <c r="R138" s="17" t="n"/>
      <c r="S138" s="35" t="n"/>
      <c r="T138" s="36" t="n"/>
      <c r="U138" s="21" t="n"/>
      <c r="V138" s="19" t="n"/>
      <c r="W138" s="24">
        <f>IF(A138="","",IF(N138&lt;&gt;"",MAX(0,N138-B138),MAX(0,'Paramètres'!$B$2-B138)))</f>
        <v/>
      </c>
      <c r="X138" s="9">
        <f>IF(A138="","",_xlfn.TEXTJOIN(" — ",TRUE,IF(AND(S138&lt;&gt;"",S138&lt;'Paramètres'!$B$2,L138&lt;&gt;"Clôturée",L138&lt;&gt;"Annulée"),"Réponse en retard",""),IF(AND(P138&lt;&gt;"",P138&gt;'Paramètres'!$B$4),"Coût élevé",""),IF(AND(Q138&lt;&gt;"",Q138&gt;'Paramètres'!$B$5),"Délai élevé",""),IF(AND(L138="Clôturée",M138=""),"Décision manquante",""),IF(AND(M138&lt;&gt;"",N138=""),"Date décision manquante","")))</f>
        <v/>
      </c>
      <c r="Y138" s="25">
        <f>IF(A138="","",IF(COUNTA(B138,C138,D138,E138,F138,G138,J138,K138,L138,S138)&lt;10,"À compléter","Complet"))</f>
        <v/>
      </c>
    </row>
    <row r="139" ht="24" customHeight="1">
      <c r="A139" s="17" t="n"/>
      <c r="B139" s="35" t="n"/>
      <c r="C139" s="19" t="n"/>
      <c r="D139" s="17" t="n"/>
      <c r="E139" s="19" t="n"/>
      <c r="F139" s="19" t="n"/>
      <c r="G139" s="19" t="n"/>
      <c r="H139" s="19" t="n"/>
      <c r="I139" s="19" t="n"/>
      <c r="J139" s="19" t="n"/>
      <c r="K139" s="17" t="n"/>
      <c r="L139" s="17" t="n"/>
      <c r="M139" s="17" t="n"/>
      <c r="N139" s="35" t="n"/>
      <c r="O139" s="19" t="n"/>
      <c r="P139" s="36" t="n"/>
      <c r="Q139" s="21" t="n"/>
      <c r="R139" s="17" t="n"/>
      <c r="S139" s="35" t="n"/>
      <c r="T139" s="36" t="n"/>
      <c r="U139" s="21" t="n"/>
      <c r="V139" s="19" t="n"/>
      <c r="W139" s="22">
        <f>IF(A139="","",IF(N139&lt;&gt;"",MAX(0,N139-B139),MAX(0,'Paramètres'!$B$2-B139)))</f>
        <v/>
      </c>
      <c r="X139" s="5">
        <f>IF(A139="","",_xlfn.TEXTJOIN(" — ",TRUE,IF(AND(S139&lt;&gt;"",S139&lt;'Paramètres'!$B$2,L139&lt;&gt;"Clôturée",L139&lt;&gt;"Annulée"),"Réponse en retard",""),IF(AND(P139&lt;&gt;"",P139&gt;'Paramètres'!$B$4),"Coût élevé",""),IF(AND(Q139&lt;&gt;"",Q139&gt;'Paramètres'!$B$5),"Délai élevé",""),IF(AND(L139="Clôturée",M139=""),"Décision manquante",""),IF(AND(M139&lt;&gt;"",N139=""),"Date décision manquante","")))</f>
        <v/>
      </c>
      <c r="Y139" s="23">
        <f>IF(A139="","",IF(COUNTA(B139,C139,D139,E139,F139,G139,J139,K139,L139,S139)&lt;10,"À compléter","Complet"))</f>
        <v/>
      </c>
    </row>
    <row r="140" ht="24" customHeight="1">
      <c r="A140" s="17" t="n"/>
      <c r="B140" s="35" t="n"/>
      <c r="C140" s="19" t="n"/>
      <c r="D140" s="17" t="n"/>
      <c r="E140" s="19" t="n"/>
      <c r="F140" s="19" t="n"/>
      <c r="G140" s="19" t="n"/>
      <c r="H140" s="19" t="n"/>
      <c r="I140" s="19" t="n"/>
      <c r="J140" s="19" t="n"/>
      <c r="K140" s="17" t="n"/>
      <c r="L140" s="17" t="n"/>
      <c r="M140" s="17" t="n"/>
      <c r="N140" s="35" t="n"/>
      <c r="O140" s="19" t="n"/>
      <c r="P140" s="36" t="n"/>
      <c r="Q140" s="21" t="n"/>
      <c r="R140" s="17" t="n"/>
      <c r="S140" s="35" t="n"/>
      <c r="T140" s="36" t="n"/>
      <c r="U140" s="21" t="n"/>
      <c r="V140" s="19" t="n"/>
      <c r="W140" s="24">
        <f>IF(A140="","",IF(N140&lt;&gt;"",MAX(0,N140-B140),MAX(0,'Paramètres'!$B$2-B140)))</f>
        <v/>
      </c>
      <c r="X140" s="9">
        <f>IF(A140="","",_xlfn.TEXTJOIN(" — ",TRUE,IF(AND(S140&lt;&gt;"",S140&lt;'Paramètres'!$B$2,L140&lt;&gt;"Clôturée",L140&lt;&gt;"Annulée"),"Réponse en retard",""),IF(AND(P140&lt;&gt;"",P140&gt;'Paramètres'!$B$4),"Coût élevé",""),IF(AND(Q140&lt;&gt;"",Q140&gt;'Paramètres'!$B$5),"Délai élevé",""),IF(AND(L140="Clôturée",M140=""),"Décision manquante",""),IF(AND(M140&lt;&gt;"",N140=""),"Date décision manquante","")))</f>
        <v/>
      </c>
      <c r="Y140" s="25">
        <f>IF(A140="","",IF(COUNTA(B140,C140,D140,E140,F140,G140,J140,K140,L140,S140)&lt;10,"À compléter","Complet"))</f>
        <v/>
      </c>
    </row>
    <row r="141" ht="24" customHeight="1">
      <c r="A141" s="17" t="n"/>
      <c r="B141" s="35" t="n"/>
      <c r="C141" s="19" t="n"/>
      <c r="D141" s="17" t="n"/>
      <c r="E141" s="19" t="n"/>
      <c r="F141" s="19" t="n"/>
      <c r="G141" s="19" t="n"/>
      <c r="H141" s="19" t="n"/>
      <c r="I141" s="19" t="n"/>
      <c r="J141" s="19" t="n"/>
      <c r="K141" s="17" t="n"/>
      <c r="L141" s="17" t="n"/>
      <c r="M141" s="17" t="n"/>
      <c r="N141" s="35" t="n"/>
      <c r="O141" s="19" t="n"/>
      <c r="P141" s="36" t="n"/>
      <c r="Q141" s="21" t="n"/>
      <c r="R141" s="17" t="n"/>
      <c r="S141" s="35" t="n"/>
      <c r="T141" s="36" t="n"/>
      <c r="U141" s="21" t="n"/>
      <c r="V141" s="19" t="n"/>
      <c r="W141" s="22">
        <f>IF(A141="","",IF(N141&lt;&gt;"",MAX(0,N141-B141),MAX(0,'Paramètres'!$B$2-B141)))</f>
        <v/>
      </c>
      <c r="X141" s="5">
        <f>IF(A141="","",_xlfn.TEXTJOIN(" — ",TRUE,IF(AND(S141&lt;&gt;"",S141&lt;'Paramètres'!$B$2,L141&lt;&gt;"Clôturée",L141&lt;&gt;"Annulée"),"Réponse en retard",""),IF(AND(P141&lt;&gt;"",P141&gt;'Paramètres'!$B$4),"Coût élevé",""),IF(AND(Q141&lt;&gt;"",Q141&gt;'Paramètres'!$B$5),"Délai élevé",""),IF(AND(L141="Clôturée",M141=""),"Décision manquante",""),IF(AND(M141&lt;&gt;"",N141=""),"Date décision manquante","")))</f>
        <v/>
      </c>
      <c r="Y141" s="23">
        <f>IF(A141="","",IF(COUNTA(B141,C141,D141,E141,F141,G141,J141,K141,L141,S141)&lt;10,"À compléter","Complet"))</f>
        <v/>
      </c>
    </row>
    <row r="142" ht="24" customHeight="1">
      <c r="A142" s="17" t="n"/>
      <c r="B142" s="35" t="n"/>
      <c r="C142" s="19" t="n"/>
      <c r="D142" s="17" t="n"/>
      <c r="E142" s="19" t="n"/>
      <c r="F142" s="19" t="n"/>
      <c r="G142" s="19" t="n"/>
      <c r="H142" s="19" t="n"/>
      <c r="I142" s="19" t="n"/>
      <c r="J142" s="19" t="n"/>
      <c r="K142" s="17" t="n"/>
      <c r="L142" s="17" t="n"/>
      <c r="M142" s="17" t="n"/>
      <c r="N142" s="35" t="n"/>
      <c r="O142" s="19" t="n"/>
      <c r="P142" s="36" t="n"/>
      <c r="Q142" s="21" t="n"/>
      <c r="R142" s="17" t="n"/>
      <c r="S142" s="35" t="n"/>
      <c r="T142" s="36" t="n"/>
      <c r="U142" s="21" t="n"/>
      <c r="V142" s="19" t="n"/>
      <c r="W142" s="24">
        <f>IF(A142="","",IF(N142&lt;&gt;"",MAX(0,N142-B142),MAX(0,'Paramètres'!$B$2-B142)))</f>
        <v/>
      </c>
      <c r="X142" s="9">
        <f>IF(A142="","",_xlfn.TEXTJOIN(" — ",TRUE,IF(AND(S142&lt;&gt;"",S142&lt;'Paramètres'!$B$2,L142&lt;&gt;"Clôturée",L142&lt;&gt;"Annulée"),"Réponse en retard",""),IF(AND(P142&lt;&gt;"",P142&gt;'Paramètres'!$B$4),"Coût élevé",""),IF(AND(Q142&lt;&gt;"",Q142&gt;'Paramètres'!$B$5),"Délai élevé",""),IF(AND(L142="Clôturée",M142=""),"Décision manquante",""),IF(AND(M142&lt;&gt;"",N142=""),"Date décision manquante","")))</f>
        <v/>
      </c>
      <c r="Y142" s="25">
        <f>IF(A142="","",IF(COUNTA(B142,C142,D142,E142,F142,G142,J142,K142,L142,S142)&lt;10,"À compléter","Complet"))</f>
        <v/>
      </c>
    </row>
    <row r="143" ht="24" customHeight="1">
      <c r="A143" s="17" t="n"/>
      <c r="B143" s="35" t="n"/>
      <c r="C143" s="19" t="n"/>
      <c r="D143" s="17" t="n"/>
      <c r="E143" s="19" t="n"/>
      <c r="F143" s="19" t="n"/>
      <c r="G143" s="19" t="n"/>
      <c r="H143" s="19" t="n"/>
      <c r="I143" s="19" t="n"/>
      <c r="J143" s="19" t="n"/>
      <c r="K143" s="17" t="n"/>
      <c r="L143" s="17" t="n"/>
      <c r="M143" s="17" t="n"/>
      <c r="N143" s="35" t="n"/>
      <c r="O143" s="19" t="n"/>
      <c r="P143" s="36" t="n"/>
      <c r="Q143" s="21" t="n"/>
      <c r="R143" s="17" t="n"/>
      <c r="S143" s="35" t="n"/>
      <c r="T143" s="36" t="n"/>
      <c r="U143" s="21" t="n"/>
      <c r="V143" s="19" t="n"/>
      <c r="W143" s="22">
        <f>IF(A143="","",IF(N143&lt;&gt;"",MAX(0,N143-B143),MAX(0,'Paramètres'!$B$2-B143)))</f>
        <v/>
      </c>
      <c r="X143" s="5">
        <f>IF(A143="","",_xlfn.TEXTJOIN(" — ",TRUE,IF(AND(S143&lt;&gt;"",S143&lt;'Paramètres'!$B$2,L143&lt;&gt;"Clôturée",L143&lt;&gt;"Annulée"),"Réponse en retard",""),IF(AND(P143&lt;&gt;"",P143&gt;'Paramètres'!$B$4),"Coût élevé",""),IF(AND(Q143&lt;&gt;"",Q143&gt;'Paramètres'!$B$5),"Délai élevé",""),IF(AND(L143="Clôturée",M143=""),"Décision manquante",""),IF(AND(M143&lt;&gt;"",N143=""),"Date décision manquante","")))</f>
        <v/>
      </c>
      <c r="Y143" s="23">
        <f>IF(A143="","",IF(COUNTA(B143,C143,D143,E143,F143,G143,J143,K143,L143,S143)&lt;10,"À compléter","Complet"))</f>
        <v/>
      </c>
    </row>
    <row r="144" ht="24" customHeight="1">
      <c r="A144" s="17" t="n"/>
      <c r="B144" s="35" t="n"/>
      <c r="C144" s="19" t="n"/>
      <c r="D144" s="17" t="n"/>
      <c r="E144" s="19" t="n"/>
      <c r="F144" s="19" t="n"/>
      <c r="G144" s="19" t="n"/>
      <c r="H144" s="19" t="n"/>
      <c r="I144" s="19" t="n"/>
      <c r="J144" s="19" t="n"/>
      <c r="K144" s="17" t="n"/>
      <c r="L144" s="17" t="n"/>
      <c r="M144" s="17" t="n"/>
      <c r="N144" s="35" t="n"/>
      <c r="O144" s="19" t="n"/>
      <c r="P144" s="36" t="n"/>
      <c r="Q144" s="21" t="n"/>
      <c r="R144" s="17" t="n"/>
      <c r="S144" s="35" t="n"/>
      <c r="T144" s="36" t="n"/>
      <c r="U144" s="21" t="n"/>
      <c r="V144" s="19" t="n"/>
      <c r="W144" s="24">
        <f>IF(A144="","",IF(N144&lt;&gt;"",MAX(0,N144-B144),MAX(0,'Paramètres'!$B$2-B144)))</f>
        <v/>
      </c>
      <c r="X144" s="9">
        <f>IF(A144="","",_xlfn.TEXTJOIN(" — ",TRUE,IF(AND(S144&lt;&gt;"",S144&lt;'Paramètres'!$B$2,L144&lt;&gt;"Clôturée",L144&lt;&gt;"Annulée"),"Réponse en retard",""),IF(AND(P144&lt;&gt;"",P144&gt;'Paramètres'!$B$4),"Coût élevé",""),IF(AND(Q144&lt;&gt;"",Q144&gt;'Paramètres'!$B$5),"Délai élevé",""),IF(AND(L144="Clôturée",M144=""),"Décision manquante",""),IF(AND(M144&lt;&gt;"",N144=""),"Date décision manquante","")))</f>
        <v/>
      </c>
      <c r="Y144" s="25">
        <f>IF(A144="","",IF(COUNTA(B144,C144,D144,E144,F144,G144,J144,K144,L144,S144)&lt;10,"À compléter","Complet"))</f>
        <v/>
      </c>
    </row>
    <row r="145" ht="24" customHeight="1">
      <c r="A145" s="17" t="n"/>
      <c r="B145" s="35" t="n"/>
      <c r="C145" s="19" t="n"/>
      <c r="D145" s="17" t="n"/>
      <c r="E145" s="19" t="n"/>
      <c r="F145" s="19" t="n"/>
      <c r="G145" s="19" t="n"/>
      <c r="H145" s="19" t="n"/>
      <c r="I145" s="19" t="n"/>
      <c r="J145" s="19" t="n"/>
      <c r="K145" s="17" t="n"/>
      <c r="L145" s="17" t="n"/>
      <c r="M145" s="17" t="n"/>
      <c r="N145" s="35" t="n"/>
      <c r="O145" s="19" t="n"/>
      <c r="P145" s="36" t="n"/>
      <c r="Q145" s="21" t="n"/>
      <c r="R145" s="17" t="n"/>
      <c r="S145" s="35" t="n"/>
      <c r="T145" s="36" t="n"/>
      <c r="U145" s="21" t="n"/>
      <c r="V145" s="19" t="n"/>
      <c r="W145" s="22">
        <f>IF(A145="","",IF(N145&lt;&gt;"",MAX(0,N145-B145),MAX(0,'Paramètres'!$B$2-B145)))</f>
        <v/>
      </c>
      <c r="X145" s="5">
        <f>IF(A145="","",_xlfn.TEXTJOIN(" — ",TRUE,IF(AND(S145&lt;&gt;"",S145&lt;'Paramètres'!$B$2,L145&lt;&gt;"Clôturée",L145&lt;&gt;"Annulée"),"Réponse en retard",""),IF(AND(P145&lt;&gt;"",P145&gt;'Paramètres'!$B$4),"Coût élevé",""),IF(AND(Q145&lt;&gt;"",Q145&gt;'Paramètres'!$B$5),"Délai élevé",""),IF(AND(L145="Clôturée",M145=""),"Décision manquante",""),IF(AND(M145&lt;&gt;"",N145=""),"Date décision manquante","")))</f>
        <v/>
      </c>
      <c r="Y145" s="23">
        <f>IF(A145="","",IF(COUNTA(B145,C145,D145,E145,F145,G145,J145,K145,L145,S145)&lt;10,"À compléter","Complet"))</f>
        <v/>
      </c>
    </row>
    <row r="146" ht="24" customHeight="1">
      <c r="A146" s="17" t="n"/>
      <c r="B146" s="35" t="n"/>
      <c r="C146" s="19" t="n"/>
      <c r="D146" s="17" t="n"/>
      <c r="E146" s="19" t="n"/>
      <c r="F146" s="19" t="n"/>
      <c r="G146" s="19" t="n"/>
      <c r="H146" s="19" t="n"/>
      <c r="I146" s="19" t="n"/>
      <c r="J146" s="19" t="n"/>
      <c r="K146" s="17" t="n"/>
      <c r="L146" s="17" t="n"/>
      <c r="M146" s="17" t="n"/>
      <c r="N146" s="35" t="n"/>
      <c r="O146" s="19" t="n"/>
      <c r="P146" s="36" t="n"/>
      <c r="Q146" s="21" t="n"/>
      <c r="R146" s="17" t="n"/>
      <c r="S146" s="35" t="n"/>
      <c r="T146" s="36" t="n"/>
      <c r="U146" s="21" t="n"/>
      <c r="V146" s="19" t="n"/>
      <c r="W146" s="24">
        <f>IF(A146="","",IF(N146&lt;&gt;"",MAX(0,N146-B146),MAX(0,'Paramètres'!$B$2-B146)))</f>
        <v/>
      </c>
      <c r="X146" s="9">
        <f>IF(A146="","",_xlfn.TEXTJOIN(" — ",TRUE,IF(AND(S146&lt;&gt;"",S146&lt;'Paramètres'!$B$2,L146&lt;&gt;"Clôturée",L146&lt;&gt;"Annulée"),"Réponse en retard",""),IF(AND(P146&lt;&gt;"",P146&gt;'Paramètres'!$B$4),"Coût élevé",""),IF(AND(Q146&lt;&gt;"",Q146&gt;'Paramètres'!$B$5),"Délai élevé",""),IF(AND(L146="Clôturée",M146=""),"Décision manquante",""),IF(AND(M146&lt;&gt;"",N146=""),"Date décision manquante","")))</f>
        <v/>
      </c>
      <c r="Y146" s="25">
        <f>IF(A146="","",IF(COUNTA(B146,C146,D146,E146,F146,G146,J146,K146,L146,S146)&lt;10,"À compléter","Complet"))</f>
        <v/>
      </c>
    </row>
    <row r="147" ht="24" customHeight="1">
      <c r="A147" s="17" t="n"/>
      <c r="B147" s="35" t="n"/>
      <c r="C147" s="19" t="n"/>
      <c r="D147" s="17" t="n"/>
      <c r="E147" s="19" t="n"/>
      <c r="F147" s="19" t="n"/>
      <c r="G147" s="19" t="n"/>
      <c r="H147" s="19" t="n"/>
      <c r="I147" s="19" t="n"/>
      <c r="J147" s="19" t="n"/>
      <c r="K147" s="17" t="n"/>
      <c r="L147" s="17" t="n"/>
      <c r="M147" s="17" t="n"/>
      <c r="N147" s="35" t="n"/>
      <c r="O147" s="19" t="n"/>
      <c r="P147" s="36" t="n"/>
      <c r="Q147" s="21" t="n"/>
      <c r="R147" s="17" t="n"/>
      <c r="S147" s="35" t="n"/>
      <c r="T147" s="36" t="n"/>
      <c r="U147" s="21" t="n"/>
      <c r="V147" s="19" t="n"/>
      <c r="W147" s="22">
        <f>IF(A147="","",IF(N147&lt;&gt;"",MAX(0,N147-B147),MAX(0,'Paramètres'!$B$2-B147)))</f>
        <v/>
      </c>
      <c r="X147" s="5">
        <f>IF(A147="","",_xlfn.TEXTJOIN(" — ",TRUE,IF(AND(S147&lt;&gt;"",S147&lt;'Paramètres'!$B$2,L147&lt;&gt;"Clôturée",L147&lt;&gt;"Annulée"),"Réponse en retard",""),IF(AND(P147&lt;&gt;"",P147&gt;'Paramètres'!$B$4),"Coût élevé",""),IF(AND(Q147&lt;&gt;"",Q147&gt;'Paramètres'!$B$5),"Délai élevé",""),IF(AND(L147="Clôturée",M147=""),"Décision manquante",""),IF(AND(M147&lt;&gt;"",N147=""),"Date décision manquante","")))</f>
        <v/>
      </c>
      <c r="Y147" s="23">
        <f>IF(A147="","",IF(COUNTA(B147,C147,D147,E147,F147,G147,J147,K147,L147,S147)&lt;10,"À compléter","Complet"))</f>
        <v/>
      </c>
    </row>
    <row r="148" ht="24" customHeight="1">
      <c r="A148" s="17" t="n"/>
      <c r="B148" s="35" t="n"/>
      <c r="C148" s="19" t="n"/>
      <c r="D148" s="17" t="n"/>
      <c r="E148" s="19" t="n"/>
      <c r="F148" s="19" t="n"/>
      <c r="G148" s="19" t="n"/>
      <c r="H148" s="19" t="n"/>
      <c r="I148" s="19" t="n"/>
      <c r="J148" s="19" t="n"/>
      <c r="K148" s="17" t="n"/>
      <c r="L148" s="17" t="n"/>
      <c r="M148" s="17" t="n"/>
      <c r="N148" s="35" t="n"/>
      <c r="O148" s="19" t="n"/>
      <c r="P148" s="36" t="n"/>
      <c r="Q148" s="21" t="n"/>
      <c r="R148" s="17" t="n"/>
      <c r="S148" s="35" t="n"/>
      <c r="T148" s="36" t="n"/>
      <c r="U148" s="21" t="n"/>
      <c r="V148" s="19" t="n"/>
      <c r="W148" s="24">
        <f>IF(A148="","",IF(N148&lt;&gt;"",MAX(0,N148-B148),MAX(0,'Paramètres'!$B$2-B148)))</f>
        <v/>
      </c>
      <c r="X148" s="9">
        <f>IF(A148="","",_xlfn.TEXTJOIN(" — ",TRUE,IF(AND(S148&lt;&gt;"",S148&lt;'Paramètres'!$B$2,L148&lt;&gt;"Clôturée",L148&lt;&gt;"Annulée"),"Réponse en retard",""),IF(AND(P148&lt;&gt;"",P148&gt;'Paramètres'!$B$4),"Coût élevé",""),IF(AND(Q148&lt;&gt;"",Q148&gt;'Paramètres'!$B$5),"Délai élevé",""),IF(AND(L148="Clôturée",M148=""),"Décision manquante",""),IF(AND(M148&lt;&gt;"",N148=""),"Date décision manquante","")))</f>
        <v/>
      </c>
      <c r="Y148" s="25">
        <f>IF(A148="","",IF(COUNTA(B148,C148,D148,E148,F148,G148,J148,K148,L148,S148)&lt;10,"À compléter","Complet"))</f>
        <v/>
      </c>
    </row>
    <row r="149" ht="24" customHeight="1">
      <c r="A149" s="17" t="n"/>
      <c r="B149" s="35" t="n"/>
      <c r="C149" s="19" t="n"/>
      <c r="D149" s="17" t="n"/>
      <c r="E149" s="19" t="n"/>
      <c r="F149" s="19" t="n"/>
      <c r="G149" s="19" t="n"/>
      <c r="H149" s="19" t="n"/>
      <c r="I149" s="19" t="n"/>
      <c r="J149" s="19" t="n"/>
      <c r="K149" s="17" t="n"/>
      <c r="L149" s="17" t="n"/>
      <c r="M149" s="17" t="n"/>
      <c r="N149" s="35" t="n"/>
      <c r="O149" s="19" t="n"/>
      <c r="P149" s="36" t="n"/>
      <c r="Q149" s="21" t="n"/>
      <c r="R149" s="17" t="n"/>
      <c r="S149" s="35" t="n"/>
      <c r="T149" s="36" t="n"/>
      <c r="U149" s="21" t="n"/>
      <c r="V149" s="19" t="n"/>
      <c r="W149" s="22">
        <f>IF(A149="","",IF(N149&lt;&gt;"",MAX(0,N149-B149),MAX(0,'Paramètres'!$B$2-B149)))</f>
        <v/>
      </c>
      <c r="X149" s="5">
        <f>IF(A149="","",_xlfn.TEXTJOIN(" — ",TRUE,IF(AND(S149&lt;&gt;"",S149&lt;'Paramètres'!$B$2,L149&lt;&gt;"Clôturée",L149&lt;&gt;"Annulée"),"Réponse en retard",""),IF(AND(P149&lt;&gt;"",P149&gt;'Paramètres'!$B$4),"Coût élevé",""),IF(AND(Q149&lt;&gt;"",Q149&gt;'Paramètres'!$B$5),"Délai élevé",""),IF(AND(L149="Clôturée",M149=""),"Décision manquante",""),IF(AND(M149&lt;&gt;"",N149=""),"Date décision manquante","")))</f>
        <v/>
      </c>
      <c r="Y149" s="23">
        <f>IF(A149="","",IF(COUNTA(B149,C149,D149,E149,F149,G149,J149,K149,L149,S149)&lt;10,"À compléter","Complet"))</f>
        <v/>
      </c>
    </row>
    <row r="150" ht="24" customHeight="1">
      <c r="A150" s="17" t="n"/>
      <c r="B150" s="35" t="n"/>
      <c r="C150" s="19" t="n"/>
      <c r="D150" s="17" t="n"/>
      <c r="E150" s="19" t="n"/>
      <c r="F150" s="19" t="n"/>
      <c r="G150" s="19" t="n"/>
      <c r="H150" s="19" t="n"/>
      <c r="I150" s="19" t="n"/>
      <c r="J150" s="19" t="n"/>
      <c r="K150" s="17" t="n"/>
      <c r="L150" s="17" t="n"/>
      <c r="M150" s="17" t="n"/>
      <c r="N150" s="35" t="n"/>
      <c r="O150" s="19" t="n"/>
      <c r="P150" s="36" t="n"/>
      <c r="Q150" s="21" t="n"/>
      <c r="R150" s="17" t="n"/>
      <c r="S150" s="35" t="n"/>
      <c r="T150" s="36" t="n"/>
      <c r="U150" s="21" t="n"/>
      <c r="V150" s="19" t="n"/>
      <c r="W150" s="24">
        <f>IF(A150="","",IF(N150&lt;&gt;"",MAX(0,N150-B150),MAX(0,'Paramètres'!$B$2-B150)))</f>
        <v/>
      </c>
      <c r="X150" s="9">
        <f>IF(A150="","",_xlfn.TEXTJOIN(" — ",TRUE,IF(AND(S150&lt;&gt;"",S150&lt;'Paramètres'!$B$2,L150&lt;&gt;"Clôturée",L150&lt;&gt;"Annulée"),"Réponse en retard",""),IF(AND(P150&lt;&gt;"",P150&gt;'Paramètres'!$B$4),"Coût élevé",""),IF(AND(Q150&lt;&gt;"",Q150&gt;'Paramètres'!$B$5),"Délai élevé",""),IF(AND(L150="Clôturée",M150=""),"Décision manquante",""),IF(AND(M150&lt;&gt;"",N150=""),"Date décision manquante","")))</f>
        <v/>
      </c>
      <c r="Y150" s="25">
        <f>IF(A150="","",IF(COUNTA(B150,C150,D150,E150,F150,G150,J150,K150,L150,S150)&lt;10,"À compléter","Complet"))</f>
        <v/>
      </c>
    </row>
    <row r="151" ht="24" customHeight="1">
      <c r="A151" s="17" t="n"/>
      <c r="B151" s="35" t="n"/>
      <c r="C151" s="19" t="n"/>
      <c r="D151" s="17" t="n"/>
      <c r="E151" s="19" t="n"/>
      <c r="F151" s="19" t="n"/>
      <c r="G151" s="19" t="n"/>
      <c r="H151" s="19" t="n"/>
      <c r="I151" s="19" t="n"/>
      <c r="J151" s="19" t="n"/>
      <c r="K151" s="17" t="n"/>
      <c r="L151" s="17" t="n"/>
      <c r="M151" s="17" t="n"/>
      <c r="N151" s="35" t="n"/>
      <c r="O151" s="19" t="n"/>
      <c r="P151" s="36" t="n"/>
      <c r="Q151" s="21" t="n"/>
      <c r="R151" s="17" t="n"/>
      <c r="S151" s="35" t="n"/>
      <c r="T151" s="36" t="n"/>
      <c r="U151" s="21" t="n"/>
      <c r="V151" s="19" t="n"/>
      <c r="W151" s="22">
        <f>IF(A151="","",IF(N151&lt;&gt;"",MAX(0,N151-B151),MAX(0,'Paramètres'!$B$2-B151)))</f>
        <v/>
      </c>
      <c r="X151" s="5">
        <f>IF(A151="","",_xlfn.TEXTJOIN(" — ",TRUE,IF(AND(S151&lt;&gt;"",S151&lt;'Paramètres'!$B$2,L151&lt;&gt;"Clôturée",L151&lt;&gt;"Annulée"),"Réponse en retard",""),IF(AND(P151&lt;&gt;"",P151&gt;'Paramètres'!$B$4),"Coût élevé",""),IF(AND(Q151&lt;&gt;"",Q151&gt;'Paramètres'!$B$5),"Délai élevé",""),IF(AND(L151="Clôturée",M151=""),"Décision manquante",""),IF(AND(M151&lt;&gt;"",N151=""),"Date décision manquante","")))</f>
        <v/>
      </c>
      <c r="Y151" s="23">
        <f>IF(A151="","",IF(COUNTA(B151,C151,D151,E151,F151,G151,J151,K151,L151,S151)&lt;10,"À compléter","Complet"))</f>
        <v/>
      </c>
    </row>
    <row r="152" ht="24" customHeight="1">
      <c r="A152" s="17" t="n"/>
      <c r="B152" s="35" t="n"/>
      <c r="C152" s="19" t="n"/>
      <c r="D152" s="17" t="n"/>
      <c r="E152" s="19" t="n"/>
      <c r="F152" s="19" t="n"/>
      <c r="G152" s="19" t="n"/>
      <c r="H152" s="19" t="n"/>
      <c r="I152" s="19" t="n"/>
      <c r="J152" s="19" t="n"/>
      <c r="K152" s="17" t="n"/>
      <c r="L152" s="17" t="n"/>
      <c r="M152" s="17" t="n"/>
      <c r="N152" s="35" t="n"/>
      <c r="O152" s="19" t="n"/>
      <c r="P152" s="36" t="n"/>
      <c r="Q152" s="21" t="n"/>
      <c r="R152" s="17" t="n"/>
      <c r="S152" s="35" t="n"/>
      <c r="T152" s="36" t="n"/>
      <c r="U152" s="21" t="n"/>
      <c r="V152" s="19" t="n"/>
      <c r="W152" s="24">
        <f>IF(A152="","",IF(N152&lt;&gt;"",MAX(0,N152-B152),MAX(0,'Paramètres'!$B$2-B152)))</f>
        <v/>
      </c>
      <c r="X152" s="9">
        <f>IF(A152="","",_xlfn.TEXTJOIN(" — ",TRUE,IF(AND(S152&lt;&gt;"",S152&lt;'Paramètres'!$B$2,L152&lt;&gt;"Clôturée",L152&lt;&gt;"Annulée"),"Réponse en retard",""),IF(AND(P152&lt;&gt;"",P152&gt;'Paramètres'!$B$4),"Coût élevé",""),IF(AND(Q152&lt;&gt;"",Q152&gt;'Paramètres'!$B$5),"Délai élevé",""),IF(AND(L152="Clôturée",M152=""),"Décision manquante",""),IF(AND(M152&lt;&gt;"",N152=""),"Date décision manquante","")))</f>
        <v/>
      </c>
      <c r="Y152" s="25">
        <f>IF(A152="","",IF(COUNTA(B152,C152,D152,E152,F152,G152,J152,K152,L152,S152)&lt;10,"À compléter","Complet"))</f>
        <v/>
      </c>
    </row>
    <row r="153" ht="24" customHeight="1">
      <c r="A153" s="17" t="n"/>
      <c r="B153" s="35" t="n"/>
      <c r="C153" s="19" t="n"/>
      <c r="D153" s="17" t="n"/>
      <c r="E153" s="19" t="n"/>
      <c r="F153" s="19" t="n"/>
      <c r="G153" s="19" t="n"/>
      <c r="H153" s="19" t="n"/>
      <c r="I153" s="19" t="n"/>
      <c r="J153" s="19" t="n"/>
      <c r="K153" s="17" t="n"/>
      <c r="L153" s="17" t="n"/>
      <c r="M153" s="17" t="n"/>
      <c r="N153" s="35" t="n"/>
      <c r="O153" s="19" t="n"/>
      <c r="P153" s="36" t="n"/>
      <c r="Q153" s="21" t="n"/>
      <c r="R153" s="17" t="n"/>
      <c r="S153" s="35" t="n"/>
      <c r="T153" s="36" t="n"/>
      <c r="U153" s="21" t="n"/>
      <c r="V153" s="19" t="n"/>
      <c r="W153" s="22">
        <f>IF(A153="","",IF(N153&lt;&gt;"",MAX(0,N153-B153),MAX(0,'Paramètres'!$B$2-B153)))</f>
        <v/>
      </c>
      <c r="X153" s="5">
        <f>IF(A153="","",_xlfn.TEXTJOIN(" — ",TRUE,IF(AND(S153&lt;&gt;"",S153&lt;'Paramètres'!$B$2,L153&lt;&gt;"Clôturée",L153&lt;&gt;"Annulée"),"Réponse en retard",""),IF(AND(P153&lt;&gt;"",P153&gt;'Paramètres'!$B$4),"Coût élevé",""),IF(AND(Q153&lt;&gt;"",Q153&gt;'Paramètres'!$B$5),"Délai élevé",""),IF(AND(L153="Clôturée",M153=""),"Décision manquante",""),IF(AND(M153&lt;&gt;"",N153=""),"Date décision manquante","")))</f>
        <v/>
      </c>
      <c r="Y153" s="23">
        <f>IF(A153="","",IF(COUNTA(B153,C153,D153,E153,F153,G153,J153,K153,L153,S153)&lt;10,"À compléter","Complet"))</f>
        <v/>
      </c>
    </row>
    <row r="154" ht="24" customHeight="1">
      <c r="A154" s="17" t="n"/>
      <c r="B154" s="35" t="n"/>
      <c r="C154" s="19" t="n"/>
      <c r="D154" s="17" t="n"/>
      <c r="E154" s="19" t="n"/>
      <c r="F154" s="19" t="n"/>
      <c r="G154" s="19" t="n"/>
      <c r="H154" s="19" t="n"/>
      <c r="I154" s="19" t="n"/>
      <c r="J154" s="19" t="n"/>
      <c r="K154" s="17" t="n"/>
      <c r="L154" s="17" t="n"/>
      <c r="M154" s="17" t="n"/>
      <c r="N154" s="35" t="n"/>
      <c r="O154" s="19" t="n"/>
      <c r="P154" s="36" t="n"/>
      <c r="Q154" s="21" t="n"/>
      <c r="R154" s="17" t="n"/>
      <c r="S154" s="35" t="n"/>
      <c r="T154" s="36" t="n"/>
      <c r="U154" s="21" t="n"/>
      <c r="V154" s="19" t="n"/>
      <c r="W154" s="24">
        <f>IF(A154="","",IF(N154&lt;&gt;"",MAX(0,N154-B154),MAX(0,'Paramètres'!$B$2-B154)))</f>
        <v/>
      </c>
      <c r="X154" s="9">
        <f>IF(A154="","",_xlfn.TEXTJOIN(" — ",TRUE,IF(AND(S154&lt;&gt;"",S154&lt;'Paramètres'!$B$2,L154&lt;&gt;"Clôturée",L154&lt;&gt;"Annulée"),"Réponse en retard",""),IF(AND(P154&lt;&gt;"",P154&gt;'Paramètres'!$B$4),"Coût élevé",""),IF(AND(Q154&lt;&gt;"",Q154&gt;'Paramètres'!$B$5),"Délai élevé",""),IF(AND(L154="Clôturée",M154=""),"Décision manquante",""),IF(AND(M154&lt;&gt;"",N154=""),"Date décision manquante","")))</f>
        <v/>
      </c>
      <c r="Y154" s="25">
        <f>IF(A154="","",IF(COUNTA(B154,C154,D154,E154,F154,G154,J154,K154,L154,S154)&lt;10,"À compléter","Complet"))</f>
        <v/>
      </c>
    </row>
    <row r="155" ht="24" customHeight="1">
      <c r="A155" s="17" t="n"/>
      <c r="B155" s="35" t="n"/>
      <c r="C155" s="19" t="n"/>
      <c r="D155" s="17" t="n"/>
      <c r="E155" s="19" t="n"/>
      <c r="F155" s="19" t="n"/>
      <c r="G155" s="19" t="n"/>
      <c r="H155" s="19" t="n"/>
      <c r="I155" s="19" t="n"/>
      <c r="J155" s="19" t="n"/>
      <c r="K155" s="17" t="n"/>
      <c r="L155" s="17" t="n"/>
      <c r="M155" s="17" t="n"/>
      <c r="N155" s="35" t="n"/>
      <c r="O155" s="19" t="n"/>
      <c r="P155" s="36" t="n"/>
      <c r="Q155" s="21" t="n"/>
      <c r="R155" s="17" t="n"/>
      <c r="S155" s="35" t="n"/>
      <c r="T155" s="36" t="n"/>
      <c r="U155" s="21" t="n"/>
      <c r="V155" s="19" t="n"/>
      <c r="W155" s="22">
        <f>IF(A155="","",IF(N155&lt;&gt;"",MAX(0,N155-B155),MAX(0,'Paramètres'!$B$2-B155)))</f>
        <v/>
      </c>
      <c r="X155" s="5">
        <f>IF(A155="","",_xlfn.TEXTJOIN(" — ",TRUE,IF(AND(S155&lt;&gt;"",S155&lt;'Paramètres'!$B$2,L155&lt;&gt;"Clôturée",L155&lt;&gt;"Annulée"),"Réponse en retard",""),IF(AND(P155&lt;&gt;"",P155&gt;'Paramètres'!$B$4),"Coût élevé",""),IF(AND(Q155&lt;&gt;"",Q155&gt;'Paramètres'!$B$5),"Délai élevé",""),IF(AND(L155="Clôturée",M155=""),"Décision manquante",""),IF(AND(M155&lt;&gt;"",N155=""),"Date décision manquante","")))</f>
        <v/>
      </c>
      <c r="Y155" s="23">
        <f>IF(A155="","",IF(COUNTA(B155,C155,D155,E155,F155,G155,J155,K155,L155,S155)&lt;10,"À compléter","Complet"))</f>
        <v/>
      </c>
    </row>
    <row r="156" ht="24" customHeight="1">
      <c r="A156" s="17" t="n"/>
      <c r="B156" s="35" t="n"/>
      <c r="C156" s="19" t="n"/>
      <c r="D156" s="17" t="n"/>
      <c r="E156" s="19" t="n"/>
      <c r="F156" s="19" t="n"/>
      <c r="G156" s="19" t="n"/>
      <c r="H156" s="19" t="n"/>
      <c r="I156" s="19" t="n"/>
      <c r="J156" s="19" t="n"/>
      <c r="K156" s="17" t="n"/>
      <c r="L156" s="17" t="n"/>
      <c r="M156" s="17" t="n"/>
      <c r="N156" s="35" t="n"/>
      <c r="O156" s="19" t="n"/>
      <c r="P156" s="36" t="n"/>
      <c r="Q156" s="21" t="n"/>
      <c r="R156" s="17" t="n"/>
      <c r="S156" s="35" t="n"/>
      <c r="T156" s="36" t="n"/>
      <c r="U156" s="21" t="n"/>
      <c r="V156" s="19" t="n"/>
      <c r="W156" s="24">
        <f>IF(A156="","",IF(N156&lt;&gt;"",MAX(0,N156-B156),MAX(0,'Paramètres'!$B$2-B156)))</f>
        <v/>
      </c>
      <c r="X156" s="9">
        <f>IF(A156="","",_xlfn.TEXTJOIN(" — ",TRUE,IF(AND(S156&lt;&gt;"",S156&lt;'Paramètres'!$B$2,L156&lt;&gt;"Clôturée",L156&lt;&gt;"Annulée"),"Réponse en retard",""),IF(AND(P156&lt;&gt;"",P156&gt;'Paramètres'!$B$4),"Coût élevé",""),IF(AND(Q156&lt;&gt;"",Q156&gt;'Paramètres'!$B$5),"Délai élevé",""),IF(AND(L156="Clôturée",M156=""),"Décision manquante",""),IF(AND(M156&lt;&gt;"",N156=""),"Date décision manquante","")))</f>
        <v/>
      </c>
      <c r="Y156" s="25">
        <f>IF(A156="","",IF(COUNTA(B156,C156,D156,E156,F156,G156,J156,K156,L156,S156)&lt;10,"À compléter","Complet"))</f>
        <v/>
      </c>
    </row>
    <row r="157" ht="24" customHeight="1">
      <c r="A157" s="17" t="n"/>
      <c r="B157" s="35" t="n"/>
      <c r="C157" s="19" t="n"/>
      <c r="D157" s="17" t="n"/>
      <c r="E157" s="19" t="n"/>
      <c r="F157" s="19" t="n"/>
      <c r="G157" s="19" t="n"/>
      <c r="H157" s="19" t="n"/>
      <c r="I157" s="19" t="n"/>
      <c r="J157" s="19" t="n"/>
      <c r="K157" s="17" t="n"/>
      <c r="L157" s="17" t="n"/>
      <c r="M157" s="17" t="n"/>
      <c r="N157" s="35" t="n"/>
      <c r="O157" s="19" t="n"/>
      <c r="P157" s="36" t="n"/>
      <c r="Q157" s="21" t="n"/>
      <c r="R157" s="17" t="n"/>
      <c r="S157" s="35" t="n"/>
      <c r="T157" s="36" t="n"/>
      <c r="U157" s="21" t="n"/>
      <c r="V157" s="19" t="n"/>
      <c r="W157" s="22">
        <f>IF(A157="","",IF(N157&lt;&gt;"",MAX(0,N157-B157),MAX(0,'Paramètres'!$B$2-B157)))</f>
        <v/>
      </c>
      <c r="X157" s="5">
        <f>IF(A157="","",_xlfn.TEXTJOIN(" — ",TRUE,IF(AND(S157&lt;&gt;"",S157&lt;'Paramètres'!$B$2,L157&lt;&gt;"Clôturée",L157&lt;&gt;"Annulée"),"Réponse en retard",""),IF(AND(P157&lt;&gt;"",P157&gt;'Paramètres'!$B$4),"Coût élevé",""),IF(AND(Q157&lt;&gt;"",Q157&gt;'Paramètres'!$B$5),"Délai élevé",""),IF(AND(L157="Clôturée",M157=""),"Décision manquante",""),IF(AND(M157&lt;&gt;"",N157=""),"Date décision manquante","")))</f>
        <v/>
      </c>
      <c r="Y157" s="23">
        <f>IF(A157="","",IF(COUNTA(B157,C157,D157,E157,F157,G157,J157,K157,L157,S157)&lt;10,"À compléter","Complet"))</f>
        <v/>
      </c>
    </row>
    <row r="158" ht="24" customHeight="1">
      <c r="A158" s="17" t="n"/>
      <c r="B158" s="35" t="n"/>
      <c r="C158" s="19" t="n"/>
      <c r="D158" s="17" t="n"/>
      <c r="E158" s="19" t="n"/>
      <c r="F158" s="19" t="n"/>
      <c r="G158" s="19" t="n"/>
      <c r="H158" s="19" t="n"/>
      <c r="I158" s="19" t="n"/>
      <c r="J158" s="19" t="n"/>
      <c r="K158" s="17" t="n"/>
      <c r="L158" s="17" t="n"/>
      <c r="M158" s="17" t="n"/>
      <c r="N158" s="35" t="n"/>
      <c r="O158" s="19" t="n"/>
      <c r="P158" s="36" t="n"/>
      <c r="Q158" s="21" t="n"/>
      <c r="R158" s="17" t="n"/>
      <c r="S158" s="35" t="n"/>
      <c r="T158" s="36" t="n"/>
      <c r="U158" s="21" t="n"/>
      <c r="V158" s="19" t="n"/>
      <c r="W158" s="24">
        <f>IF(A158="","",IF(N158&lt;&gt;"",MAX(0,N158-B158),MAX(0,'Paramètres'!$B$2-B158)))</f>
        <v/>
      </c>
      <c r="X158" s="9">
        <f>IF(A158="","",_xlfn.TEXTJOIN(" — ",TRUE,IF(AND(S158&lt;&gt;"",S158&lt;'Paramètres'!$B$2,L158&lt;&gt;"Clôturée",L158&lt;&gt;"Annulée"),"Réponse en retard",""),IF(AND(P158&lt;&gt;"",P158&gt;'Paramètres'!$B$4),"Coût élevé",""),IF(AND(Q158&lt;&gt;"",Q158&gt;'Paramètres'!$B$5),"Délai élevé",""),IF(AND(L158="Clôturée",M158=""),"Décision manquante",""),IF(AND(M158&lt;&gt;"",N158=""),"Date décision manquante","")))</f>
        <v/>
      </c>
      <c r="Y158" s="25">
        <f>IF(A158="","",IF(COUNTA(B158,C158,D158,E158,F158,G158,J158,K158,L158,S158)&lt;10,"À compléter","Complet"))</f>
        <v/>
      </c>
    </row>
    <row r="159" ht="24" customHeight="1">
      <c r="A159" s="17" t="n"/>
      <c r="B159" s="35" t="n"/>
      <c r="C159" s="19" t="n"/>
      <c r="D159" s="17" t="n"/>
      <c r="E159" s="19" t="n"/>
      <c r="F159" s="19" t="n"/>
      <c r="G159" s="19" t="n"/>
      <c r="H159" s="19" t="n"/>
      <c r="I159" s="19" t="n"/>
      <c r="J159" s="19" t="n"/>
      <c r="K159" s="17" t="n"/>
      <c r="L159" s="17" t="n"/>
      <c r="M159" s="17" t="n"/>
      <c r="N159" s="35" t="n"/>
      <c r="O159" s="19" t="n"/>
      <c r="P159" s="36" t="n"/>
      <c r="Q159" s="21" t="n"/>
      <c r="R159" s="17" t="n"/>
      <c r="S159" s="35" t="n"/>
      <c r="T159" s="36" t="n"/>
      <c r="U159" s="21" t="n"/>
      <c r="V159" s="19" t="n"/>
      <c r="W159" s="22">
        <f>IF(A159="","",IF(N159&lt;&gt;"",MAX(0,N159-B159),MAX(0,'Paramètres'!$B$2-B159)))</f>
        <v/>
      </c>
      <c r="X159" s="5">
        <f>IF(A159="","",_xlfn.TEXTJOIN(" — ",TRUE,IF(AND(S159&lt;&gt;"",S159&lt;'Paramètres'!$B$2,L159&lt;&gt;"Clôturée",L159&lt;&gt;"Annulée"),"Réponse en retard",""),IF(AND(P159&lt;&gt;"",P159&gt;'Paramètres'!$B$4),"Coût élevé",""),IF(AND(Q159&lt;&gt;"",Q159&gt;'Paramètres'!$B$5),"Délai élevé",""),IF(AND(L159="Clôturée",M159=""),"Décision manquante",""),IF(AND(M159&lt;&gt;"",N159=""),"Date décision manquante","")))</f>
        <v/>
      </c>
      <c r="Y159" s="23">
        <f>IF(A159="","",IF(COUNTA(B159,C159,D159,E159,F159,G159,J159,K159,L159,S159)&lt;10,"À compléter","Complet"))</f>
        <v/>
      </c>
    </row>
    <row r="160" ht="24" customHeight="1">
      <c r="A160" s="17" t="n"/>
      <c r="B160" s="35" t="n"/>
      <c r="C160" s="19" t="n"/>
      <c r="D160" s="17" t="n"/>
      <c r="E160" s="19" t="n"/>
      <c r="F160" s="19" t="n"/>
      <c r="G160" s="19" t="n"/>
      <c r="H160" s="19" t="n"/>
      <c r="I160" s="19" t="n"/>
      <c r="J160" s="19" t="n"/>
      <c r="K160" s="17" t="n"/>
      <c r="L160" s="17" t="n"/>
      <c r="M160" s="17" t="n"/>
      <c r="N160" s="35" t="n"/>
      <c r="O160" s="19" t="n"/>
      <c r="P160" s="36" t="n"/>
      <c r="Q160" s="21" t="n"/>
      <c r="R160" s="17" t="n"/>
      <c r="S160" s="35" t="n"/>
      <c r="T160" s="36" t="n"/>
      <c r="U160" s="21" t="n"/>
      <c r="V160" s="19" t="n"/>
      <c r="W160" s="24">
        <f>IF(A160="","",IF(N160&lt;&gt;"",MAX(0,N160-B160),MAX(0,'Paramètres'!$B$2-B160)))</f>
        <v/>
      </c>
      <c r="X160" s="9">
        <f>IF(A160="","",_xlfn.TEXTJOIN(" — ",TRUE,IF(AND(S160&lt;&gt;"",S160&lt;'Paramètres'!$B$2,L160&lt;&gt;"Clôturée",L160&lt;&gt;"Annulée"),"Réponse en retard",""),IF(AND(P160&lt;&gt;"",P160&gt;'Paramètres'!$B$4),"Coût élevé",""),IF(AND(Q160&lt;&gt;"",Q160&gt;'Paramètres'!$B$5),"Délai élevé",""),IF(AND(L160="Clôturée",M160=""),"Décision manquante",""),IF(AND(M160&lt;&gt;"",N160=""),"Date décision manquante","")))</f>
        <v/>
      </c>
      <c r="Y160" s="25">
        <f>IF(A160="","",IF(COUNTA(B160,C160,D160,E160,F160,G160,J160,K160,L160,S160)&lt;10,"À compléter","Complet"))</f>
        <v/>
      </c>
    </row>
    <row r="161" ht="24" customHeight="1">
      <c r="A161" s="17" t="n"/>
      <c r="B161" s="35" t="n"/>
      <c r="C161" s="19" t="n"/>
      <c r="D161" s="17" t="n"/>
      <c r="E161" s="19" t="n"/>
      <c r="F161" s="19" t="n"/>
      <c r="G161" s="19" t="n"/>
      <c r="H161" s="19" t="n"/>
      <c r="I161" s="19" t="n"/>
      <c r="J161" s="19" t="n"/>
      <c r="K161" s="17" t="n"/>
      <c r="L161" s="17" t="n"/>
      <c r="M161" s="17" t="n"/>
      <c r="N161" s="35" t="n"/>
      <c r="O161" s="19" t="n"/>
      <c r="P161" s="36" t="n"/>
      <c r="Q161" s="21" t="n"/>
      <c r="R161" s="17" t="n"/>
      <c r="S161" s="35" t="n"/>
      <c r="T161" s="36" t="n"/>
      <c r="U161" s="21" t="n"/>
      <c r="V161" s="19" t="n"/>
      <c r="W161" s="22">
        <f>IF(A161="","",IF(N161&lt;&gt;"",MAX(0,N161-B161),MAX(0,'Paramètres'!$B$2-B161)))</f>
        <v/>
      </c>
      <c r="X161" s="5">
        <f>IF(A161="","",_xlfn.TEXTJOIN(" — ",TRUE,IF(AND(S161&lt;&gt;"",S161&lt;'Paramètres'!$B$2,L161&lt;&gt;"Clôturée",L161&lt;&gt;"Annulée"),"Réponse en retard",""),IF(AND(P161&lt;&gt;"",P161&gt;'Paramètres'!$B$4),"Coût élevé",""),IF(AND(Q161&lt;&gt;"",Q161&gt;'Paramètres'!$B$5),"Délai élevé",""),IF(AND(L161="Clôturée",M161=""),"Décision manquante",""),IF(AND(M161&lt;&gt;"",N161=""),"Date décision manquante","")))</f>
        <v/>
      </c>
      <c r="Y161" s="23">
        <f>IF(A161="","",IF(COUNTA(B161,C161,D161,E161,F161,G161,J161,K161,L161,S161)&lt;10,"À compléter","Complet"))</f>
        <v/>
      </c>
    </row>
    <row r="162" ht="24" customHeight="1">
      <c r="A162" s="17" t="n"/>
      <c r="B162" s="35" t="n"/>
      <c r="C162" s="19" t="n"/>
      <c r="D162" s="17" t="n"/>
      <c r="E162" s="19" t="n"/>
      <c r="F162" s="19" t="n"/>
      <c r="G162" s="19" t="n"/>
      <c r="H162" s="19" t="n"/>
      <c r="I162" s="19" t="n"/>
      <c r="J162" s="19" t="n"/>
      <c r="K162" s="17" t="n"/>
      <c r="L162" s="17" t="n"/>
      <c r="M162" s="17" t="n"/>
      <c r="N162" s="35" t="n"/>
      <c r="O162" s="19" t="n"/>
      <c r="P162" s="36" t="n"/>
      <c r="Q162" s="21" t="n"/>
      <c r="R162" s="17" t="n"/>
      <c r="S162" s="35" t="n"/>
      <c r="T162" s="36" t="n"/>
      <c r="U162" s="21" t="n"/>
      <c r="V162" s="19" t="n"/>
      <c r="W162" s="24">
        <f>IF(A162="","",IF(N162&lt;&gt;"",MAX(0,N162-B162),MAX(0,'Paramètres'!$B$2-B162)))</f>
        <v/>
      </c>
      <c r="X162" s="9">
        <f>IF(A162="","",_xlfn.TEXTJOIN(" — ",TRUE,IF(AND(S162&lt;&gt;"",S162&lt;'Paramètres'!$B$2,L162&lt;&gt;"Clôturée",L162&lt;&gt;"Annulée"),"Réponse en retard",""),IF(AND(P162&lt;&gt;"",P162&gt;'Paramètres'!$B$4),"Coût élevé",""),IF(AND(Q162&lt;&gt;"",Q162&gt;'Paramètres'!$B$5),"Délai élevé",""),IF(AND(L162="Clôturée",M162=""),"Décision manquante",""),IF(AND(M162&lt;&gt;"",N162=""),"Date décision manquante","")))</f>
        <v/>
      </c>
      <c r="Y162" s="25">
        <f>IF(A162="","",IF(COUNTA(B162,C162,D162,E162,F162,G162,J162,K162,L162,S162)&lt;10,"À compléter","Complet"))</f>
        <v/>
      </c>
    </row>
    <row r="163" ht="24" customHeight="1">
      <c r="A163" s="17" t="n"/>
      <c r="B163" s="35" t="n"/>
      <c r="C163" s="19" t="n"/>
      <c r="D163" s="17" t="n"/>
      <c r="E163" s="19" t="n"/>
      <c r="F163" s="19" t="n"/>
      <c r="G163" s="19" t="n"/>
      <c r="H163" s="19" t="n"/>
      <c r="I163" s="19" t="n"/>
      <c r="J163" s="19" t="n"/>
      <c r="K163" s="17" t="n"/>
      <c r="L163" s="17" t="n"/>
      <c r="M163" s="17" t="n"/>
      <c r="N163" s="35" t="n"/>
      <c r="O163" s="19" t="n"/>
      <c r="P163" s="36" t="n"/>
      <c r="Q163" s="21" t="n"/>
      <c r="R163" s="17" t="n"/>
      <c r="S163" s="35" t="n"/>
      <c r="T163" s="36" t="n"/>
      <c r="U163" s="21" t="n"/>
      <c r="V163" s="19" t="n"/>
      <c r="W163" s="22">
        <f>IF(A163="","",IF(N163&lt;&gt;"",MAX(0,N163-B163),MAX(0,'Paramètres'!$B$2-B163)))</f>
        <v/>
      </c>
      <c r="X163" s="5">
        <f>IF(A163="","",_xlfn.TEXTJOIN(" — ",TRUE,IF(AND(S163&lt;&gt;"",S163&lt;'Paramètres'!$B$2,L163&lt;&gt;"Clôturée",L163&lt;&gt;"Annulée"),"Réponse en retard",""),IF(AND(P163&lt;&gt;"",P163&gt;'Paramètres'!$B$4),"Coût élevé",""),IF(AND(Q163&lt;&gt;"",Q163&gt;'Paramètres'!$B$5),"Délai élevé",""),IF(AND(L163="Clôturée",M163=""),"Décision manquante",""),IF(AND(M163&lt;&gt;"",N163=""),"Date décision manquante","")))</f>
        <v/>
      </c>
      <c r="Y163" s="23">
        <f>IF(A163="","",IF(COUNTA(B163,C163,D163,E163,F163,G163,J163,K163,L163,S163)&lt;10,"À compléter","Complet"))</f>
        <v/>
      </c>
    </row>
    <row r="164" ht="24" customHeight="1">
      <c r="A164" s="17" t="n"/>
      <c r="B164" s="35" t="n"/>
      <c r="C164" s="19" t="n"/>
      <c r="D164" s="17" t="n"/>
      <c r="E164" s="19" t="n"/>
      <c r="F164" s="19" t="n"/>
      <c r="G164" s="19" t="n"/>
      <c r="H164" s="19" t="n"/>
      <c r="I164" s="19" t="n"/>
      <c r="J164" s="19" t="n"/>
      <c r="K164" s="17" t="n"/>
      <c r="L164" s="17" t="n"/>
      <c r="M164" s="17" t="n"/>
      <c r="N164" s="35" t="n"/>
      <c r="O164" s="19" t="n"/>
      <c r="P164" s="36" t="n"/>
      <c r="Q164" s="21" t="n"/>
      <c r="R164" s="17" t="n"/>
      <c r="S164" s="35" t="n"/>
      <c r="T164" s="36" t="n"/>
      <c r="U164" s="21" t="n"/>
      <c r="V164" s="19" t="n"/>
      <c r="W164" s="24">
        <f>IF(A164="","",IF(N164&lt;&gt;"",MAX(0,N164-B164),MAX(0,'Paramètres'!$B$2-B164)))</f>
        <v/>
      </c>
      <c r="X164" s="9">
        <f>IF(A164="","",_xlfn.TEXTJOIN(" — ",TRUE,IF(AND(S164&lt;&gt;"",S164&lt;'Paramètres'!$B$2,L164&lt;&gt;"Clôturée",L164&lt;&gt;"Annulée"),"Réponse en retard",""),IF(AND(P164&lt;&gt;"",P164&gt;'Paramètres'!$B$4),"Coût élevé",""),IF(AND(Q164&lt;&gt;"",Q164&gt;'Paramètres'!$B$5),"Délai élevé",""),IF(AND(L164="Clôturée",M164=""),"Décision manquante",""),IF(AND(M164&lt;&gt;"",N164=""),"Date décision manquante","")))</f>
        <v/>
      </c>
      <c r="Y164" s="25">
        <f>IF(A164="","",IF(COUNTA(B164,C164,D164,E164,F164,G164,J164,K164,L164,S164)&lt;10,"À compléter","Complet"))</f>
        <v/>
      </c>
    </row>
    <row r="165" ht="24" customHeight="1">
      <c r="A165" s="17" t="n"/>
      <c r="B165" s="35" t="n"/>
      <c r="C165" s="19" t="n"/>
      <c r="D165" s="17" t="n"/>
      <c r="E165" s="19" t="n"/>
      <c r="F165" s="19" t="n"/>
      <c r="G165" s="19" t="n"/>
      <c r="H165" s="19" t="n"/>
      <c r="I165" s="19" t="n"/>
      <c r="J165" s="19" t="n"/>
      <c r="K165" s="17" t="n"/>
      <c r="L165" s="17" t="n"/>
      <c r="M165" s="17" t="n"/>
      <c r="N165" s="35" t="n"/>
      <c r="O165" s="19" t="n"/>
      <c r="P165" s="36" t="n"/>
      <c r="Q165" s="21" t="n"/>
      <c r="R165" s="17" t="n"/>
      <c r="S165" s="35" t="n"/>
      <c r="T165" s="36" t="n"/>
      <c r="U165" s="21" t="n"/>
      <c r="V165" s="19" t="n"/>
      <c r="W165" s="22">
        <f>IF(A165="","",IF(N165&lt;&gt;"",MAX(0,N165-B165),MAX(0,'Paramètres'!$B$2-B165)))</f>
        <v/>
      </c>
      <c r="X165" s="5">
        <f>IF(A165="","",_xlfn.TEXTJOIN(" — ",TRUE,IF(AND(S165&lt;&gt;"",S165&lt;'Paramètres'!$B$2,L165&lt;&gt;"Clôturée",L165&lt;&gt;"Annulée"),"Réponse en retard",""),IF(AND(P165&lt;&gt;"",P165&gt;'Paramètres'!$B$4),"Coût élevé",""),IF(AND(Q165&lt;&gt;"",Q165&gt;'Paramètres'!$B$5),"Délai élevé",""),IF(AND(L165="Clôturée",M165=""),"Décision manquante",""),IF(AND(M165&lt;&gt;"",N165=""),"Date décision manquante","")))</f>
        <v/>
      </c>
      <c r="Y165" s="23">
        <f>IF(A165="","",IF(COUNTA(B165,C165,D165,E165,F165,G165,J165,K165,L165,S165)&lt;10,"À compléter","Complet"))</f>
        <v/>
      </c>
    </row>
    <row r="166" ht="24" customHeight="1">
      <c r="A166" s="17" t="n"/>
      <c r="B166" s="35" t="n"/>
      <c r="C166" s="19" t="n"/>
      <c r="D166" s="17" t="n"/>
      <c r="E166" s="19" t="n"/>
      <c r="F166" s="19" t="n"/>
      <c r="G166" s="19" t="n"/>
      <c r="H166" s="19" t="n"/>
      <c r="I166" s="19" t="n"/>
      <c r="J166" s="19" t="n"/>
      <c r="K166" s="17" t="n"/>
      <c r="L166" s="17" t="n"/>
      <c r="M166" s="17" t="n"/>
      <c r="N166" s="35" t="n"/>
      <c r="O166" s="19" t="n"/>
      <c r="P166" s="36" t="n"/>
      <c r="Q166" s="21" t="n"/>
      <c r="R166" s="17" t="n"/>
      <c r="S166" s="35" t="n"/>
      <c r="T166" s="36" t="n"/>
      <c r="U166" s="21" t="n"/>
      <c r="V166" s="19" t="n"/>
      <c r="W166" s="24">
        <f>IF(A166="","",IF(N166&lt;&gt;"",MAX(0,N166-B166),MAX(0,'Paramètres'!$B$2-B166)))</f>
        <v/>
      </c>
      <c r="X166" s="9">
        <f>IF(A166="","",_xlfn.TEXTJOIN(" — ",TRUE,IF(AND(S166&lt;&gt;"",S166&lt;'Paramètres'!$B$2,L166&lt;&gt;"Clôturée",L166&lt;&gt;"Annulée"),"Réponse en retard",""),IF(AND(P166&lt;&gt;"",P166&gt;'Paramètres'!$B$4),"Coût élevé",""),IF(AND(Q166&lt;&gt;"",Q166&gt;'Paramètres'!$B$5),"Délai élevé",""),IF(AND(L166="Clôturée",M166=""),"Décision manquante",""),IF(AND(M166&lt;&gt;"",N166=""),"Date décision manquante","")))</f>
        <v/>
      </c>
      <c r="Y166" s="25">
        <f>IF(A166="","",IF(COUNTA(B166,C166,D166,E166,F166,G166,J166,K166,L166,S166)&lt;10,"À compléter","Complet"))</f>
        <v/>
      </c>
    </row>
    <row r="167" ht="24" customHeight="1">
      <c r="A167" s="17" t="n"/>
      <c r="B167" s="35" t="n"/>
      <c r="C167" s="19" t="n"/>
      <c r="D167" s="17" t="n"/>
      <c r="E167" s="19" t="n"/>
      <c r="F167" s="19" t="n"/>
      <c r="G167" s="19" t="n"/>
      <c r="H167" s="19" t="n"/>
      <c r="I167" s="19" t="n"/>
      <c r="J167" s="19" t="n"/>
      <c r="K167" s="17" t="n"/>
      <c r="L167" s="17" t="n"/>
      <c r="M167" s="17" t="n"/>
      <c r="N167" s="35" t="n"/>
      <c r="O167" s="19" t="n"/>
      <c r="P167" s="36" t="n"/>
      <c r="Q167" s="21" t="n"/>
      <c r="R167" s="17" t="n"/>
      <c r="S167" s="35" t="n"/>
      <c r="T167" s="36" t="n"/>
      <c r="U167" s="21" t="n"/>
      <c r="V167" s="19" t="n"/>
      <c r="W167" s="22">
        <f>IF(A167="","",IF(N167&lt;&gt;"",MAX(0,N167-B167),MAX(0,'Paramètres'!$B$2-B167)))</f>
        <v/>
      </c>
      <c r="X167" s="5">
        <f>IF(A167="","",_xlfn.TEXTJOIN(" — ",TRUE,IF(AND(S167&lt;&gt;"",S167&lt;'Paramètres'!$B$2,L167&lt;&gt;"Clôturée",L167&lt;&gt;"Annulée"),"Réponse en retard",""),IF(AND(P167&lt;&gt;"",P167&gt;'Paramètres'!$B$4),"Coût élevé",""),IF(AND(Q167&lt;&gt;"",Q167&gt;'Paramètres'!$B$5),"Délai élevé",""),IF(AND(L167="Clôturée",M167=""),"Décision manquante",""),IF(AND(M167&lt;&gt;"",N167=""),"Date décision manquante","")))</f>
        <v/>
      </c>
      <c r="Y167" s="23">
        <f>IF(A167="","",IF(COUNTA(B167,C167,D167,E167,F167,G167,J167,K167,L167,S167)&lt;10,"À compléter","Complet"))</f>
        <v/>
      </c>
    </row>
    <row r="168" ht="24" customHeight="1">
      <c r="A168" s="17" t="n"/>
      <c r="B168" s="35" t="n"/>
      <c r="C168" s="19" t="n"/>
      <c r="D168" s="17" t="n"/>
      <c r="E168" s="19" t="n"/>
      <c r="F168" s="19" t="n"/>
      <c r="G168" s="19" t="n"/>
      <c r="H168" s="19" t="n"/>
      <c r="I168" s="19" t="n"/>
      <c r="J168" s="19" t="n"/>
      <c r="K168" s="17" t="n"/>
      <c r="L168" s="17" t="n"/>
      <c r="M168" s="17" t="n"/>
      <c r="N168" s="35" t="n"/>
      <c r="O168" s="19" t="n"/>
      <c r="P168" s="36" t="n"/>
      <c r="Q168" s="21" t="n"/>
      <c r="R168" s="17" t="n"/>
      <c r="S168" s="35" t="n"/>
      <c r="T168" s="36" t="n"/>
      <c r="U168" s="21" t="n"/>
      <c r="V168" s="19" t="n"/>
      <c r="W168" s="24">
        <f>IF(A168="","",IF(N168&lt;&gt;"",MAX(0,N168-B168),MAX(0,'Paramètres'!$B$2-B168)))</f>
        <v/>
      </c>
      <c r="X168" s="9">
        <f>IF(A168="","",_xlfn.TEXTJOIN(" — ",TRUE,IF(AND(S168&lt;&gt;"",S168&lt;'Paramètres'!$B$2,L168&lt;&gt;"Clôturée",L168&lt;&gt;"Annulée"),"Réponse en retard",""),IF(AND(P168&lt;&gt;"",P168&gt;'Paramètres'!$B$4),"Coût élevé",""),IF(AND(Q168&lt;&gt;"",Q168&gt;'Paramètres'!$B$5),"Délai élevé",""),IF(AND(L168="Clôturée",M168=""),"Décision manquante",""),IF(AND(M168&lt;&gt;"",N168=""),"Date décision manquante","")))</f>
        <v/>
      </c>
      <c r="Y168" s="25">
        <f>IF(A168="","",IF(COUNTA(B168,C168,D168,E168,F168,G168,J168,K168,L168,S168)&lt;10,"À compléter","Complet"))</f>
        <v/>
      </c>
    </row>
    <row r="169" ht="24" customHeight="1">
      <c r="A169" s="17" t="n"/>
      <c r="B169" s="35" t="n"/>
      <c r="C169" s="19" t="n"/>
      <c r="D169" s="17" t="n"/>
      <c r="E169" s="19" t="n"/>
      <c r="F169" s="19" t="n"/>
      <c r="G169" s="19" t="n"/>
      <c r="H169" s="19" t="n"/>
      <c r="I169" s="19" t="n"/>
      <c r="J169" s="19" t="n"/>
      <c r="K169" s="17" t="n"/>
      <c r="L169" s="17" t="n"/>
      <c r="M169" s="17" t="n"/>
      <c r="N169" s="35" t="n"/>
      <c r="O169" s="19" t="n"/>
      <c r="P169" s="36" t="n"/>
      <c r="Q169" s="21" t="n"/>
      <c r="R169" s="17" t="n"/>
      <c r="S169" s="35" t="n"/>
      <c r="T169" s="36" t="n"/>
      <c r="U169" s="21" t="n"/>
      <c r="V169" s="19" t="n"/>
      <c r="W169" s="22">
        <f>IF(A169="","",IF(N169&lt;&gt;"",MAX(0,N169-B169),MAX(0,'Paramètres'!$B$2-B169)))</f>
        <v/>
      </c>
      <c r="X169" s="5">
        <f>IF(A169="","",_xlfn.TEXTJOIN(" — ",TRUE,IF(AND(S169&lt;&gt;"",S169&lt;'Paramètres'!$B$2,L169&lt;&gt;"Clôturée",L169&lt;&gt;"Annulée"),"Réponse en retard",""),IF(AND(P169&lt;&gt;"",P169&gt;'Paramètres'!$B$4),"Coût élevé",""),IF(AND(Q169&lt;&gt;"",Q169&gt;'Paramètres'!$B$5),"Délai élevé",""),IF(AND(L169="Clôturée",M169=""),"Décision manquante",""),IF(AND(M169&lt;&gt;"",N169=""),"Date décision manquante","")))</f>
        <v/>
      </c>
      <c r="Y169" s="23">
        <f>IF(A169="","",IF(COUNTA(B169,C169,D169,E169,F169,G169,J169,K169,L169,S169)&lt;10,"À compléter","Complet"))</f>
        <v/>
      </c>
    </row>
    <row r="170" ht="24" customHeight="1">
      <c r="A170" s="17" t="n"/>
      <c r="B170" s="35" t="n"/>
      <c r="C170" s="19" t="n"/>
      <c r="D170" s="17" t="n"/>
      <c r="E170" s="19" t="n"/>
      <c r="F170" s="19" t="n"/>
      <c r="G170" s="19" t="n"/>
      <c r="H170" s="19" t="n"/>
      <c r="I170" s="19" t="n"/>
      <c r="J170" s="19" t="n"/>
      <c r="K170" s="17" t="n"/>
      <c r="L170" s="17" t="n"/>
      <c r="M170" s="17" t="n"/>
      <c r="N170" s="35" t="n"/>
      <c r="O170" s="19" t="n"/>
      <c r="P170" s="36" t="n"/>
      <c r="Q170" s="21" t="n"/>
      <c r="R170" s="17" t="n"/>
      <c r="S170" s="35" t="n"/>
      <c r="T170" s="36" t="n"/>
      <c r="U170" s="21" t="n"/>
      <c r="V170" s="19" t="n"/>
      <c r="W170" s="24">
        <f>IF(A170="","",IF(N170&lt;&gt;"",MAX(0,N170-B170),MAX(0,'Paramètres'!$B$2-B170)))</f>
        <v/>
      </c>
      <c r="X170" s="9">
        <f>IF(A170="","",_xlfn.TEXTJOIN(" — ",TRUE,IF(AND(S170&lt;&gt;"",S170&lt;'Paramètres'!$B$2,L170&lt;&gt;"Clôturée",L170&lt;&gt;"Annulée"),"Réponse en retard",""),IF(AND(P170&lt;&gt;"",P170&gt;'Paramètres'!$B$4),"Coût élevé",""),IF(AND(Q170&lt;&gt;"",Q170&gt;'Paramètres'!$B$5),"Délai élevé",""),IF(AND(L170="Clôturée",M170=""),"Décision manquante",""),IF(AND(M170&lt;&gt;"",N170=""),"Date décision manquante","")))</f>
        <v/>
      </c>
      <c r="Y170" s="25">
        <f>IF(A170="","",IF(COUNTA(B170,C170,D170,E170,F170,G170,J170,K170,L170,S170)&lt;10,"À compléter","Complet"))</f>
        <v/>
      </c>
    </row>
    <row r="171" ht="24" customHeight="1">
      <c r="A171" s="17" t="n"/>
      <c r="B171" s="35" t="n"/>
      <c r="C171" s="19" t="n"/>
      <c r="D171" s="17" t="n"/>
      <c r="E171" s="19" t="n"/>
      <c r="F171" s="19" t="n"/>
      <c r="G171" s="19" t="n"/>
      <c r="H171" s="19" t="n"/>
      <c r="I171" s="19" t="n"/>
      <c r="J171" s="19" t="n"/>
      <c r="K171" s="17" t="n"/>
      <c r="L171" s="17" t="n"/>
      <c r="M171" s="17" t="n"/>
      <c r="N171" s="35" t="n"/>
      <c r="O171" s="19" t="n"/>
      <c r="P171" s="36" t="n"/>
      <c r="Q171" s="21" t="n"/>
      <c r="R171" s="17" t="n"/>
      <c r="S171" s="35" t="n"/>
      <c r="T171" s="36" t="n"/>
      <c r="U171" s="21" t="n"/>
      <c r="V171" s="19" t="n"/>
      <c r="W171" s="22">
        <f>IF(A171="","",IF(N171&lt;&gt;"",MAX(0,N171-B171),MAX(0,'Paramètres'!$B$2-B171)))</f>
        <v/>
      </c>
      <c r="X171" s="5">
        <f>IF(A171="","",_xlfn.TEXTJOIN(" — ",TRUE,IF(AND(S171&lt;&gt;"",S171&lt;'Paramètres'!$B$2,L171&lt;&gt;"Clôturée",L171&lt;&gt;"Annulée"),"Réponse en retard",""),IF(AND(P171&lt;&gt;"",P171&gt;'Paramètres'!$B$4),"Coût élevé",""),IF(AND(Q171&lt;&gt;"",Q171&gt;'Paramètres'!$B$5),"Délai élevé",""),IF(AND(L171="Clôturée",M171=""),"Décision manquante",""),IF(AND(M171&lt;&gt;"",N171=""),"Date décision manquante","")))</f>
        <v/>
      </c>
      <c r="Y171" s="23">
        <f>IF(A171="","",IF(COUNTA(B171,C171,D171,E171,F171,G171,J171,K171,L171,S171)&lt;10,"À compléter","Complet"))</f>
        <v/>
      </c>
    </row>
    <row r="172" ht="24" customHeight="1">
      <c r="A172" s="17" t="n"/>
      <c r="B172" s="35" t="n"/>
      <c r="C172" s="19" t="n"/>
      <c r="D172" s="17" t="n"/>
      <c r="E172" s="19" t="n"/>
      <c r="F172" s="19" t="n"/>
      <c r="G172" s="19" t="n"/>
      <c r="H172" s="19" t="n"/>
      <c r="I172" s="19" t="n"/>
      <c r="J172" s="19" t="n"/>
      <c r="K172" s="17" t="n"/>
      <c r="L172" s="17" t="n"/>
      <c r="M172" s="17" t="n"/>
      <c r="N172" s="35" t="n"/>
      <c r="O172" s="19" t="n"/>
      <c r="P172" s="36" t="n"/>
      <c r="Q172" s="21" t="n"/>
      <c r="R172" s="17" t="n"/>
      <c r="S172" s="35" t="n"/>
      <c r="T172" s="36" t="n"/>
      <c r="U172" s="21" t="n"/>
      <c r="V172" s="19" t="n"/>
      <c r="W172" s="24">
        <f>IF(A172="","",IF(N172&lt;&gt;"",MAX(0,N172-B172),MAX(0,'Paramètres'!$B$2-B172)))</f>
        <v/>
      </c>
      <c r="X172" s="9">
        <f>IF(A172="","",_xlfn.TEXTJOIN(" — ",TRUE,IF(AND(S172&lt;&gt;"",S172&lt;'Paramètres'!$B$2,L172&lt;&gt;"Clôturée",L172&lt;&gt;"Annulée"),"Réponse en retard",""),IF(AND(P172&lt;&gt;"",P172&gt;'Paramètres'!$B$4),"Coût élevé",""),IF(AND(Q172&lt;&gt;"",Q172&gt;'Paramètres'!$B$5),"Délai élevé",""),IF(AND(L172="Clôturée",M172=""),"Décision manquante",""),IF(AND(M172&lt;&gt;"",N172=""),"Date décision manquante","")))</f>
        <v/>
      </c>
      <c r="Y172" s="25">
        <f>IF(A172="","",IF(COUNTA(B172,C172,D172,E172,F172,G172,J172,K172,L172,S172)&lt;10,"À compléter","Complet"))</f>
        <v/>
      </c>
    </row>
    <row r="173" ht="24" customHeight="1">
      <c r="A173" s="17" t="n"/>
      <c r="B173" s="35" t="n"/>
      <c r="C173" s="19" t="n"/>
      <c r="D173" s="17" t="n"/>
      <c r="E173" s="19" t="n"/>
      <c r="F173" s="19" t="n"/>
      <c r="G173" s="19" t="n"/>
      <c r="H173" s="19" t="n"/>
      <c r="I173" s="19" t="n"/>
      <c r="J173" s="19" t="n"/>
      <c r="K173" s="17" t="n"/>
      <c r="L173" s="17" t="n"/>
      <c r="M173" s="17" t="n"/>
      <c r="N173" s="35" t="n"/>
      <c r="O173" s="19" t="n"/>
      <c r="P173" s="36" t="n"/>
      <c r="Q173" s="21" t="n"/>
      <c r="R173" s="17" t="n"/>
      <c r="S173" s="35" t="n"/>
      <c r="T173" s="36" t="n"/>
      <c r="U173" s="21" t="n"/>
      <c r="V173" s="19" t="n"/>
      <c r="W173" s="22">
        <f>IF(A173="","",IF(N173&lt;&gt;"",MAX(0,N173-B173),MAX(0,'Paramètres'!$B$2-B173)))</f>
        <v/>
      </c>
      <c r="X173" s="5">
        <f>IF(A173="","",_xlfn.TEXTJOIN(" — ",TRUE,IF(AND(S173&lt;&gt;"",S173&lt;'Paramètres'!$B$2,L173&lt;&gt;"Clôturée",L173&lt;&gt;"Annulée"),"Réponse en retard",""),IF(AND(P173&lt;&gt;"",P173&gt;'Paramètres'!$B$4),"Coût élevé",""),IF(AND(Q173&lt;&gt;"",Q173&gt;'Paramètres'!$B$5),"Délai élevé",""),IF(AND(L173="Clôturée",M173=""),"Décision manquante",""),IF(AND(M173&lt;&gt;"",N173=""),"Date décision manquante","")))</f>
        <v/>
      </c>
      <c r="Y173" s="23">
        <f>IF(A173="","",IF(COUNTA(B173,C173,D173,E173,F173,G173,J173,K173,L173,S173)&lt;10,"À compléter","Complet"))</f>
        <v/>
      </c>
    </row>
    <row r="174" ht="24" customHeight="1">
      <c r="A174" s="17" t="n"/>
      <c r="B174" s="35" t="n"/>
      <c r="C174" s="19" t="n"/>
      <c r="D174" s="17" t="n"/>
      <c r="E174" s="19" t="n"/>
      <c r="F174" s="19" t="n"/>
      <c r="G174" s="19" t="n"/>
      <c r="H174" s="19" t="n"/>
      <c r="I174" s="19" t="n"/>
      <c r="J174" s="19" t="n"/>
      <c r="K174" s="17" t="n"/>
      <c r="L174" s="17" t="n"/>
      <c r="M174" s="17" t="n"/>
      <c r="N174" s="35" t="n"/>
      <c r="O174" s="19" t="n"/>
      <c r="P174" s="36" t="n"/>
      <c r="Q174" s="21" t="n"/>
      <c r="R174" s="17" t="n"/>
      <c r="S174" s="35" t="n"/>
      <c r="T174" s="36" t="n"/>
      <c r="U174" s="21" t="n"/>
      <c r="V174" s="19" t="n"/>
      <c r="W174" s="24">
        <f>IF(A174="","",IF(N174&lt;&gt;"",MAX(0,N174-B174),MAX(0,'Paramètres'!$B$2-B174)))</f>
        <v/>
      </c>
      <c r="X174" s="9">
        <f>IF(A174="","",_xlfn.TEXTJOIN(" — ",TRUE,IF(AND(S174&lt;&gt;"",S174&lt;'Paramètres'!$B$2,L174&lt;&gt;"Clôturée",L174&lt;&gt;"Annulée"),"Réponse en retard",""),IF(AND(P174&lt;&gt;"",P174&gt;'Paramètres'!$B$4),"Coût élevé",""),IF(AND(Q174&lt;&gt;"",Q174&gt;'Paramètres'!$B$5),"Délai élevé",""),IF(AND(L174="Clôturée",M174=""),"Décision manquante",""),IF(AND(M174&lt;&gt;"",N174=""),"Date décision manquante","")))</f>
        <v/>
      </c>
      <c r="Y174" s="25">
        <f>IF(A174="","",IF(COUNTA(B174,C174,D174,E174,F174,G174,J174,K174,L174,S174)&lt;10,"À compléter","Complet"))</f>
        <v/>
      </c>
    </row>
    <row r="175" ht="24" customHeight="1">
      <c r="A175" s="17" t="n"/>
      <c r="B175" s="35" t="n"/>
      <c r="C175" s="19" t="n"/>
      <c r="D175" s="17" t="n"/>
      <c r="E175" s="19" t="n"/>
      <c r="F175" s="19" t="n"/>
      <c r="G175" s="19" t="n"/>
      <c r="H175" s="19" t="n"/>
      <c r="I175" s="19" t="n"/>
      <c r="J175" s="19" t="n"/>
      <c r="K175" s="17" t="n"/>
      <c r="L175" s="17" t="n"/>
      <c r="M175" s="17" t="n"/>
      <c r="N175" s="35" t="n"/>
      <c r="O175" s="19" t="n"/>
      <c r="P175" s="36" t="n"/>
      <c r="Q175" s="21" t="n"/>
      <c r="R175" s="17" t="n"/>
      <c r="S175" s="35" t="n"/>
      <c r="T175" s="36" t="n"/>
      <c r="U175" s="21" t="n"/>
      <c r="V175" s="19" t="n"/>
      <c r="W175" s="22">
        <f>IF(A175="","",IF(N175&lt;&gt;"",MAX(0,N175-B175),MAX(0,'Paramètres'!$B$2-B175)))</f>
        <v/>
      </c>
      <c r="X175" s="5">
        <f>IF(A175="","",_xlfn.TEXTJOIN(" — ",TRUE,IF(AND(S175&lt;&gt;"",S175&lt;'Paramètres'!$B$2,L175&lt;&gt;"Clôturée",L175&lt;&gt;"Annulée"),"Réponse en retard",""),IF(AND(P175&lt;&gt;"",P175&gt;'Paramètres'!$B$4),"Coût élevé",""),IF(AND(Q175&lt;&gt;"",Q175&gt;'Paramètres'!$B$5),"Délai élevé",""),IF(AND(L175="Clôturée",M175=""),"Décision manquante",""),IF(AND(M175&lt;&gt;"",N175=""),"Date décision manquante","")))</f>
        <v/>
      </c>
      <c r="Y175" s="23">
        <f>IF(A175="","",IF(COUNTA(B175,C175,D175,E175,F175,G175,J175,K175,L175,S175)&lt;10,"À compléter","Complet"))</f>
        <v/>
      </c>
    </row>
    <row r="176" ht="24" customHeight="1">
      <c r="A176" s="17" t="n"/>
      <c r="B176" s="35" t="n"/>
      <c r="C176" s="19" t="n"/>
      <c r="D176" s="17" t="n"/>
      <c r="E176" s="19" t="n"/>
      <c r="F176" s="19" t="n"/>
      <c r="G176" s="19" t="n"/>
      <c r="H176" s="19" t="n"/>
      <c r="I176" s="19" t="n"/>
      <c r="J176" s="19" t="n"/>
      <c r="K176" s="17" t="n"/>
      <c r="L176" s="17" t="n"/>
      <c r="M176" s="17" t="n"/>
      <c r="N176" s="35" t="n"/>
      <c r="O176" s="19" t="n"/>
      <c r="P176" s="36" t="n"/>
      <c r="Q176" s="21" t="n"/>
      <c r="R176" s="17" t="n"/>
      <c r="S176" s="35" t="n"/>
      <c r="T176" s="36" t="n"/>
      <c r="U176" s="21" t="n"/>
      <c r="V176" s="19" t="n"/>
      <c r="W176" s="24">
        <f>IF(A176="","",IF(N176&lt;&gt;"",MAX(0,N176-B176),MAX(0,'Paramètres'!$B$2-B176)))</f>
        <v/>
      </c>
      <c r="X176" s="9">
        <f>IF(A176="","",_xlfn.TEXTJOIN(" — ",TRUE,IF(AND(S176&lt;&gt;"",S176&lt;'Paramètres'!$B$2,L176&lt;&gt;"Clôturée",L176&lt;&gt;"Annulée"),"Réponse en retard",""),IF(AND(P176&lt;&gt;"",P176&gt;'Paramètres'!$B$4),"Coût élevé",""),IF(AND(Q176&lt;&gt;"",Q176&gt;'Paramètres'!$B$5),"Délai élevé",""),IF(AND(L176="Clôturée",M176=""),"Décision manquante",""),IF(AND(M176&lt;&gt;"",N176=""),"Date décision manquante","")))</f>
        <v/>
      </c>
      <c r="Y176" s="25">
        <f>IF(A176="","",IF(COUNTA(B176,C176,D176,E176,F176,G176,J176,K176,L176,S176)&lt;10,"À compléter","Complet"))</f>
        <v/>
      </c>
    </row>
    <row r="177" ht="24" customHeight="1">
      <c r="A177" s="17" t="n"/>
      <c r="B177" s="35" t="n"/>
      <c r="C177" s="19" t="n"/>
      <c r="D177" s="17" t="n"/>
      <c r="E177" s="19" t="n"/>
      <c r="F177" s="19" t="n"/>
      <c r="G177" s="19" t="n"/>
      <c r="H177" s="19" t="n"/>
      <c r="I177" s="19" t="n"/>
      <c r="J177" s="19" t="n"/>
      <c r="K177" s="17" t="n"/>
      <c r="L177" s="17" t="n"/>
      <c r="M177" s="17" t="n"/>
      <c r="N177" s="35" t="n"/>
      <c r="O177" s="19" t="n"/>
      <c r="P177" s="36" t="n"/>
      <c r="Q177" s="21" t="n"/>
      <c r="R177" s="17" t="n"/>
      <c r="S177" s="35" t="n"/>
      <c r="T177" s="36" t="n"/>
      <c r="U177" s="21" t="n"/>
      <c r="V177" s="19" t="n"/>
      <c r="W177" s="22">
        <f>IF(A177="","",IF(N177&lt;&gt;"",MAX(0,N177-B177),MAX(0,'Paramètres'!$B$2-B177)))</f>
        <v/>
      </c>
      <c r="X177" s="5">
        <f>IF(A177="","",_xlfn.TEXTJOIN(" — ",TRUE,IF(AND(S177&lt;&gt;"",S177&lt;'Paramètres'!$B$2,L177&lt;&gt;"Clôturée",L177&lt;&gt;"Annulée"),"Réponse en retard",""),IF(AND(P177&lt;&gt;"",P177&gt;'Paramètres'!$B$4),"Coût élevé",""),IF(AND(Q177&lt;&gt;"",Q177&gt;'Paramètres'!$B$5),"Délai élevé",""),IF(AND(L177="Clôturée",M177=""),"Décision manquante",""),IF(AND(M177&lt;&gt;"",N177=""),"Date décision manquante","")))</f>
        <v/>
      </c>
      <c r="Y177" s="23">
        <f>IF(A177="","",IF(COUNTA(B177,C177,D177,E177,F177,G177,J177,K177,L177,S177)&lt;10,"À compléter","Complet"))</f>
        <v/>
      </c>
    </row>
    <row r="178" ht="24" customHeight="1">
      <c r="A178" s="17" t="n"/>
      <c r="B178" s="35" t="n"/>
      <c r="C178" s="19" t="n"/>
      <c r="D178" s="17" t="n"/>
      <c r="E178" s="19" t="n"/>
      <c r="F178" s="19" t="n"/>
      <c r="G178" s="19" t="n"/>
      <c r="H178" s="19" t="n"/>
      <c r="I178" s="19" t="n"/>
      <c r="J178" s="19" t="n"/>
      <c r="K178" s="17" t="n"/>
      <c r="L178" s="17" t="n"/>
      <c r="M178" s="17" t="n"/>
      <c r="N178" s="35" t="n"/>
      <c r="O178" s="19" t="n"/>
      <c r="P178" s="36" t="n"/>
      <c r="Q178" s="21" t="n"/>
      <c r="R178" s="17" t="n"/>
      <c r="S178" s="35" t="n"/>
      <c r="T178" s="36" t="n"/>
      <c r="U178" s="21" t="n"/>
      <c r="V178" s="19" t="n"/>
      <c r="W178" s="24">
        <f>IF(A178="","",IF(N178&lt;&gt;"",MAX(0,N178-B178),MAX(0,'Paramètres'!$B$2-B178)))</f>
        <v/>
      </c>
      <c r="X178" s="9">
        <f>IF(A178="","",_xlfn.TEXTJOIN(" — ",TRUE,IF(AND(S178&lt;&gt;"",S178&lt;'Paramètres'!$B$2,L178&lt;&gt;"Clôturée",L178&lt;&gt;"Annulée"),"Réponse en retard",""),IF(AND(P178&lt;&gt;"",P178&gt;'Paramètres'!$B$4),"Coût élevé",""),IF(AND(Q178&lt;&gt;"",Q178&gt;'Paramètres'!$B$5),"Délai élevé",""),IF(AND(L178="Clôturée",M178=""),"Décision manquante",""),IF(AND(M178&lt;&gt;"",N178=""),"Date décision manquante","")))</f>
        <v/>
      </c>
      <c r="Y178" s="25">
        <f>IF(A178="","",IF(COUNTA(B178,C178,D178,E178,F178,G178,J178,K178,L178,S178)&lt;10,"À compléter","Complet"))</f>
        <v/>
      </c>
    </row>
    <row r="179" ht="24" customHeight="1">
      <c r="A179" s="17" t="n"/>
      <c r="B179" s="35" t="n"/>
      <c r="C179" s="19" t="n"/>
      <c r="D179" s="17" t="n"/>
      <c r="E179" s="19" t="n"/>
      <c r="F179" s="19" t="n"/>
      <c r="G179" s="19" t="n"/>
      <c r="H179" s="19" t="n"/>
      <c r="I179" s="19" t="n"/>
      <c r="J179" s="19" t="n"/>
      <c r="K179" s="17" t="n"/>
      <c r="L179" s="17" t="n"/>
      <c r="M179" s="17" t="n"/>
      <c r="N179" s="35" t="n"/>
      <c r="O179" s="19" t="n"/>
      <c r="P179" s="36" t="n"/>
      <c r="Q179" s="21" t="n"/>
      <c r="R179" s="17" t="n"/>
      <c r="S179" s="35" t="n"/>
      <c r="T179" s="36" t="n"/>
      <c r="U179" s="21" t="n"/>
      <c r="V179" s="19" t="n"/>
      <c r="W179" s="22">
        <f>IF(A179="","",IF(N179&lt;&gt;"",MAX(0,N179-B179),MAX(0,'Paramètres'!$B$2-B179)))</f>
        <v/>
      </c>
      <c r="X179" s="5">
        <f>IF(A179="","",_xlfn.TEXTJOIN(" — ",TRUE,IF(AND(S179&lt;&gt;"",S179&lt;'Paramètres'!$B$2,L179&lt;&gt;"Clôturée",L179&lt;&gt;"Annulée"),"Réponse en retard",""),IF(AND(P179&lt;&gt;"",P179&gt;'Paramètres'!$B$4),"Coût élevé",""),IF(AND(Q179&lt;&gt;"",Q179&gt;'Paramètres'!$B$5),"Délai élevé",""),IF(AND(L179="Clôturée",M179=""),"Décision manquante",""),IF(AND(M179&lt;&gt;"",N179=""),"Date décision manquante","")))</f>
        <v/>
      </c>
      <c r="Y179" s="23">
        <f>IF(A179="","",IF(COUNTA(B179,C179,D179,E179,F179,G179,J179,K179,L179,S179)&lt;10,"À compléter","Complet"))</f>
        <v/>
      </c>
    </row>
    <row r="180" ht="24" customHeight="1">
      <c r="A180" s="17" t="n"/>
      <c r="B180" s="35" t="n"/>
      <c r="C180" s="19" t="n"/>
      <c r="D180" s="17" t="n"/>
      <c r="E180" s="19" t="n"/>
      <c r="F180" s="19" t="n"/>
      <c r="G180" s="19" t="n"/>
      <c r="H180" s="19" t="n"/>
      <c r="I180" s="19" t="n"/>
      <c r="J180" s="19" t="n"/>
      <c r="K180" s="17" t="n"/>
      <c r="L180" s="17" t="n"/>
      <c r="M180" s="17" t="n"/>
      <c r="N180" s="35" t="n"/>
      <c r="O180" s="19" t="n"/>
      <c r="P180" s="36" t="n"/>
      <c r="Q180" s="21" t="n"/>
      <c r="R180" s="17" t="n"/>
      <c r="S180" s="35" t="n"/>
      <c r="T180" s="36" t="n"/>
      <c r="U180" s="21" t="n"/>
      <c r="V180" s="19" t="n"/>
      <c r="W180" s="24">
        <f>IF(A180="","",IF(N180&lt;&gt;"",MAX(0,N180-B180),MAX(0,'Paramètres'!$B$2-B180)))</f>
        <v/>
      </c>
      <c r="X180" s="9">
        <f>IF(A180="","",_xlfn.TEXTJOIN(" — ",TRUE,IF(AND(S180&lt;&gt;"",S180&lt;'Paramètres'!$B$2,L180&lt;&gt;"Clôturée",L180&lt;&gt;"Annulée"),"Réponse en retard",""),IF(AND(P180&lt;&gt;"",P180&gt;'Paramètres'!$B$4),"Coût élevé",""),IF(AND(Q180&lt;&gt;"",Q180&gt;'Paramètres'!$B$5),"Délai élevé",""),IF(AND(L180="Clôturée",M180=""),"Décision manquante",""),IF(AND(M180&lt;&gt;"",N180=""),"Date décision manquante","")))</f>
        <v/>
      </c>
      <c r="Y180" s="25">
        <f>IF(A180="","",IF(COUNTA(B180,C180,D180,E180,F180,G180,J180,K180,L180,S180)&lt;10,"À compléter","Complet"))</f>
        <v/>
      </c>
    </row>
    <row r="181" ht="24" customHeight="1">
      <c r="A181" s="17" t="n"/>
      <c r="B181" s="35" t="n"/>
      <c r="C181" s="19" t="n"/>
      <c r="D181" s="17" t="n"/>
      <c r="E181" s="19" t="n"/>
      <c r="F181" s="19" t="n"/>
      <c r="G181" s="19" t="n"/>
      <c r="H181" s="19" t="n"/>
      <c r="I181" s="19" t="n"/>
      <c r="J181" s="19" t="n"/>
      <c r="K181" s="17" t="n"/>
      <c r="L181" s="17" t="n"/>
      <c r="M181" s="17" t="n"/>
      <c r="N181" s="35" t="n"/>
      <c r="O181" s="19" t="n"/>
      <c r="P181" s="36" t="n"/>
      <c r="Q181" s="21" t="n"/>
      <c r="R181" s="17" t="n"/>
      <c r="S181" s="35" t="n"/>
      <c r="T181" s="36" t="n"/>
      <c r="U181" s="21" t="n"/>
      <c r="V181" s="19" t="n"/>
      <c r="W181" s="22">
        <f>IF(A181="","",IF(N181&lt;&gt;"",MAX(0,N181-B181),MAX(0,'Paramètres'!$B$2-B181)))</f>
        <v/>
      </c>
      <c r="X181" s="5">
        <f>IF(A181="","",_xlfn.TEXTJOIN(" — ",TRUE,IF(AND(S181&lt;&gt;"",S181&lt;'Paramètres'!$B$2,L181&lt;&gt;"Clôturée",L181&lt;&gt;"Annulée"),"Réponse en retard",""),IF(AND(P181&lt;&gt;"",P181&gt;'Paramètres'!$B$4),"Coût élevé",""),IF(AND(Q181&lt;&gt;"",Q181&gt;'Paramètres'!$B$5),"Délai élevé",""),IF(AND(L181="Clôturée",M181=""),"Décision manquante",""),IF(AND(M181&lt;&gt;"",N181=""),"Date décision manquante","")))</f>
        <v/>
      </c>
      <c r="Y181" s="23">
        <f>IF(A181="","",IF(COUNTA(B181,C181,D181,E181,F181,G181,J181,K181,L181,S181)&lt;10,"À compléter","Complet"))</f>
        <v/>
      </c>
    </row>
    <row r="182" ht="24" customHeight="1">
      <c r="A182" s="17" t="n"/>
      <c r="B182" s="35" t="n"/>
      <c r="C182" s="19" t="n"/>
      <c r="D182" s="17" t="n"/>
      <c r="E182" s="19" t="n"/>
      <c r="F182" s="19" t="n"/>
      <c r="G182" s="19" t="n"/>
      <c r="H182" s="19" t="n"/>
      <c r="I182" s="19" t="n"/>
      <c r="J182" s="19" t="n"/>
      <c r="K182" s="17" t="n"/>
      <c r="L182" s="17" t="n"/>
      <c r="M182" s="17" t="n"/>
      <c r="N182" s="35" t="n"/>
      <c r="O182" s="19" t="n"/>
      <c r="P182" s="36" t="n"/>
      <c r="Q182" s="21" t="n"/>
      <c r="R182" s="17" t="n"/>
      <c r="S182" s="35" t="n"/>
      <c r="T182" s="36" t="n"/>
      <c r="U182" s="21" t="n"/>
      <c r="V182" s="19" t="n"/>
      <c r="W182" s="24">
        <f>IF(A182="","",IF(N182&lt;&gt;"",MAX(0,N182-B182),MAX(0,'Paramètres'!$B$2-B182)))</f>
        <v/>
      </c>
      <c r="X182" s="9">
        <f>IF(A182="","",_xlfn.TEXTJOIN(" — ",TRUE,IF(AND(S182&lt;&gt;"",S182&lt;'Paramètres'!$B$2,L182&lt;&gt;"Clôturée",L182&lt;&gt;"Annulée"),"Réponse en retard",""),IF(AND(P182&lt;&gt;"",P182&gt;'Paramètres'!$B$4),"Coût élevé",""),IF(AND(Q182&lt;&gt;"",Q182&gt;'Paramètres'!$B$5),"Délai élevé",""),IF(AND(L182="Clôturée",M182=""),"Décision manquante",""),IF(AND(M182&lt;&gt;"",N182=""),"Date décision manquante","")))</f>
        <v/>
      </c>
      <c r="Y182" s="25">
        <f>IF(A182="","",IF(COUNTA(B182,C182,D182,E182,F182,G182,J182,K182,L182,S182)&lt;10,"À compléter","Complet"))</f>
        <v/>
      </c>
    </row>
    <row r="183" ht="24" customHeight="1">
      <c r="A183" s="17" t="n"/>
      <c r="B183" s="35" t="n"/>
      <c r="C183" s="19" t="n"/>
      <c r="D183" s="17" t="n"/>
      <c r="E183" s="19" t="n"/>
      <c r="F183" s="19" t="n"/>
      <c r="G183" s="19" t="n"/>
      <c r="H183" s="19" t="n"/>
      <c r="I183" s="19" t="n"/>
      <c r="J183" s="19" t="n"/>
      <c r="K183" s="17" t="n"/>
      <c r="L183" s="17" t="n"/>
      <c r="M183" s="17" t="n"/>
      <c r="N183" s="35" t="n"/>
      <c r="O183" s="19" t="n"/>
      <c r="P183" s="36" t="n"/>
      <c r="Q183" s="21" t="n"/>
      <c r="R183" s="17" t="n"/>
      <c r="S183" s="35" t="n"/>
      <c r="T183" s="36" t="n"/>
      <c r="U183" s="21" t="n"/>
      <c r="V183" s="19" t="n"/>
      <c r="W183" s="22">
        <f>IF(A183="","",IF(N183&lt;&gt;"",MAX(0,N183-B183),MAX(0,'Paramètres'!$B$2-B183)))</f>
        <v/>
      </c>
      <c r="X183" s="5">
        <f>IF(A183="","",_xlfn.TEXTJOIN(" — ",TRUE,IF(AND(S183&lt;&gt;"",S183&lt;'Paramètres'!$B$2,L183&lt;&gt;"Clôturée",L183&lt;&gt;"Annulée"),"Réponse en retard",""),IF(AND(P183&lt;&gt;"",P183&gt;'Paramètres'!$B$4),"Coût élevé",""),IF(AND(Q183&lt;&gt;"",Q183&gt;'Paramètres'!$B$5),"Délai élevé",""),IF(AND(L183="Clôturée",M183=""),"Décision manquante",""),IF(AND(M183&lt;&gt;"",N183=""),"Date décision manquante","")))</f>
        <v/>
      </c>
      <c r="Y183" s="23">
        <f>IF(A183="","",IF(COUNTA(B183,C183,D183,E183,F183,G183,J183,K183,L183,S183)&lt;10,"À compléter","Complet"))</f>
        <v/>
      </c>
    </row>
    <row r="184" ht="24" customHeight="1">
      <c r="A184" s="17" t="n"/>
      <c r="B184" s="35" t="n"/>
      <c r="C184" s="19" t="n"/>
      <c r="D184" s="17" t="n"/>
      <c r="E184" s="19" t="n"/>
      <c r="F184" s="19" t="n"/>
      <c r="G184" s="19" t="n"/>
      <c r="H184" s="19" t="n"/>
      <c r="I184" s="19" t="n"/>
      <c r="J184" s="19" t="n"/>
      <c r="K184" s="17" t="n"/>
      <c r="L184" s="17" t="n"/>
      <c r="M184" s="17" t="n"/>
      <c r="N184" s="35" t="n"/>
      <c r="O184" s="19" t="n"/>
      <c r="P184" s="36" t="n"/>
      <c r="Q184" s="21" t="n"/>
      <c r="R184" s="17" t="n"/>
      <c r="S184" s="35" t="n"/>
      <c r="T184" s="36" t="n"/>
      <c r="U184" s="21" t="n"/>
      <c r="V184" s="19" t="n"/>
      <c r="W184" s="24">
        <f>IF(A184="","",IF(N184&lt;&gt;"",MAX(0,N184-B184),MAX(0,'Paramètres'!$B$2-B184)))</f>
        <v/>
      </c>
      <c r="X184" s="9">
        <f>IF(A184="","",_xlfn.TEXTJOIN(" — ",TRUE,IF(AND(S184&lt;&gt;"",S184&lt;'Paramètres'!$B$2,L184&lt;&gt;"Clôturée",L184&lt;&gt;"Annulée"),"Réponse en retard",""),IF(AND(P184&lt;&gt;"",P184&gt;'Paramètres'!$B$4),"Coût élevé",""),IF(AND(Q184&lt;&gt;"",Q184&gt;'Paramètres'!$B$5),"Délai élevé",""),IF(AND(L184="Clôturée",M184=""),"Décision manquante",""),IF(AND(M184&lt;&gt;"",N184=""),"Date décision manquante","")))</f>
        <v/>
      </c>
      <c r="Y184" s="25">
        <f>IF(A184="","",IF(COUNTA(B184,C184,D184,E184,F184,G184,J184,K184,L184,S184)&lt;10,"À compléter","Complet"))</f>
        <v/>
      </c>
    </row>
    <row r="185" ht="24" customHeight="1">
      <c r="A185" s="17" t="n"/>
      <c r="B185" s="35" t="n"/>
      <c r="C185" s="19" t="n"/>
      <c r="D185" s="17" t="n"/>
      <c r="E185" s="19" t="n"/>
      <c r="F185" s="19" t="n"/>
      <c r="G185" s="19" t="n"/>
      <c r="H185" s="19" t="n"/>
      <c r="I185" s="19" t="n"/>
      <c r="J185" s="19" t="n"/>
      <c r="K185" s="17" t="n"/>
      <c r="L185" s="17" t="n"/>
      <c r="M185" s="17" t="n"/>
      <c r="N185" s="35" t="n"/>
      <c r="O185" s="19" t="n"/>
      <c r="P185" s="36" t="n"/>
      <c r="Q185" s="21" t="n"/>
      <c r="R185" s="17" t="n"/>
      <c r="S185" s="35" t="n"/>
      <c r="T185" s="36" t="n"/>
      <c r="U185" s="21" t="n"/>
      <c r="V185" s="19" t="n"/>
      <c r="W185" s="22">
        <f>IF(A185="","",IF(N185&lt;&gt;"",MAX(0,N185-B185),MAX(0,'Paramètres'!$B$2-B185)))</f>
        <v/>
      </c>
      <c r="X185" s="5">
        <f>IF(A185="","",_xlfn.TEXTJOIN(" — ",TRUE,IF(AND(S185&lt;&gt;"",S185&lt;'Paramètres'!$B$2,L185&lt;&gt;"Clôturée",L185&lt;&gt;"Annulée"),"Réponse en retard",""),IF(AND(P185&lt;&gt;"",P185&gt;'Paramètres'!$B$4),"Coût élevé",""),IF(AND(Q185&lt;&gt;"",Q185&gt;'Paramètres'!$B$5),"Délai élevé",""),IF(AND(L185="Clôturée",M185=""),"Décision manquante",""),IF(AND(M185&lt;&gt;"",N185=""),"Date décision manquante","")))</f>
        <v/>
      </c>
      <c r="Y185" s="23">
        <f>IF(A185="","",IF(COUNTA(B185,C185,D185,E185,F185,G185,J185,K185,L185,S185)&lt;10,"À compléter","Complet"))</f>
        <v/>
      </c>
    </row>
    <row r="186" ht="24" customHeight="1">
      <c r="A186" s="17" t="n"/>
      <c r="B186" s="35" t="n"/>
      <c r="C186" s="19" t="n"/>
      <c r="D186" s="17" t="n"/>
      <c r="E186" s="19" t="n"/>
      <c r="F186" s="19" t="n"/>
      <c r="G186" s="19" t="n"/>
      <c r="H186" s="19" t="n"/>
      <c r="I186" s="19" t="n"/>
      <c r="J186" s="19" t="n"/>
      <c r="K186" s="17" t="n"/>
      <c r="L186" s="17" t="n"/>
      <c r="M186" s="17" t="n"/>
      <c r="N186" s="35" t="n"/>
      <c r="O186" s="19" t="n"/>
      <c r="P186" s="36" t="n"/>
      <c r="Q186" s="21" t="n"/>
      <c r="R186" s="17" t="n"/>
      <c r="S186" s="35" t="n"/>
      <c r="T186" s="36" t="n"/>
      <c r="U186" s="21" t="n"/>
      <c r="V186" s="19" t="n"/>
      <c r="W186" s="24">
        <f>IF(A186="","",IF(N186&lt;&gt;"",MAX(0,N186-B186),MAX(0,'Paramètres'!$B$2-B186)))</f>
        <v/>
      </c>
      <c r="X186" s="9">
        <f>IF(A186="","",_xlfn.TEXTJOIN(" — ",TRUE,IF(AND(S186&lt;&gt;"",S186&lt;'Paramètres'!$B$2,L186&lt;&gt;"Clôturée",L186&lt;&gt;"Annulée"),"Réponse en retard",""),IF(AND(P186&lt;&gt;"",P186&gt;'Paramètres'!$B$4),"Coût élevé",""),IF(AND(Q186&lt;&gt;"",Q186&gt;'Paramètres'!$B$5),"Délai élevé",""),IF(AND(L186="Clôturée",M186=""),"Décision manquante",""),IF(AND(M186&lt;&gt;"",N186=""),"Date décision manquante","")))</f>
        <v/>
      </c>
      <c r="Y186" s="25">
        <f>IF(A186="","",IF(COUNTA(B186,C186,D186,E186,F186,G186,J186,K186,L186,S186)&lt;10,"À compléter","Complet"))</f>
        <v/>
      </c>
    </row>
    <row r="187" ht="24" customHeight="1">
      <c r="A187" s="17" t="n"/>
      <c r="B187" s="35" t="n"/>
      <c r="C187" s="19" t="n"/>
      <c r="D187" s="17" t="n"/>
      <c r="E187" s="19" t="n"/>
      <c r="F187" s="19" t="n"/>
      <c r="G187" s="19" t="n"/>
      <c r="H187" s="19" t="n"/>
      <c r="I187" s="19" t="n"/>
      <c r="J187" s="19" t="n"/>
      <c r="K187" s="17" t="n"/>
      <c r="L187" s="17" t="n"/>
      <c r="M187" s="17" t="n"/>
      <c r="N187" s="35" t="n"/>
      <c r="O187" s="19" t="n"/>
      <c r="P187" s="36" t="n"/>
      <c r="Q187" s="21" t="n"/>
      <c r="R187" s="17" t="n"/>
      <c r="S187" s="35" t="n"/>
      <c r="T187" s="36" t="n"/>
      <c r="U187" s="21" t="n"/>
      <c r="V187" s="19" t="n"/>
      <c r="W187" s="22">
        <f>IF(A187="","",IF(N187&lt;&gt;"",MAX(0,N187-B187),MAX(0,'Paramètres'!$B$2-B187)))</f>
        <v/>
      </c>
      <c r="X187" s="5">
        <f>IF(A187="","",_xlfn.TEXTJOIN(" — ",TRUE,IF(AND(S187&lt;&gt;"",S187&lt;'Paramètres'!$B$2,L187&lt;&gt;"Clôturée",L187&lt;&gt;"Annulée"),"Réponse en retard",""),IF(AND(P187&lt;&gt;"",P187&gt;'Paramètres'!$B$4),"Coût élevé",""),IF(AND(Q187&lt;&gt;"",Q187&gt;'Paramètres'!$B$5),"Délai élevé",""),IF(AND(L187="Clôturée",M187=""),"Décision manquante",""),IF(AND(M187&lt;&gt;"",N187=""),"Date décision manquante","")))</f>
        <v/>
      </c>
      <c r="Y187" s="23">
        <f>IF(A187="","",IF(COUNTA(B187,C187,D187,E187,F187,G187,J187,K187,L187,S187)&lt;10,"À compléter","Complet"))</f>
        <v/>
      </c>
    </row>
    <row r="188" ht="24" customHeight="1">
      <c r="A188" s="17" t="n"/>
      <c r="B188" s="35" t="n"/>
      <c r="C188" s="19" t="n"/>
      <c r="D188" s="17" t="n"/>
      <c r="E188" s="19" t="n"/>
      <c r="F188" s="19" t="n"/>
      <c r="G188" s="19" t="n"/>
      <c r="H188" s="19" t="n"/>
      <c r="I188" s="19" t="n"/>
      <c r="J188" s="19" t="n"/>
      <c r="K188" s="17" t="n"/>
      <c r="L188" s="17" t="n"/>
      <c r="M188" s="17" t="n"/>
      <c r="N188" s="35" t="n"/>
      <c r="O188" s="19" t="n"/>
      <c r="P188" s="36" t="n"/>
      <c r="Q188" s="21" t="n"/>
      <c r="R188" s="17" t="n"/>
      <c r="S188" s="35" t="n"/>
      <c r="T188" s="36" t="n"/>
      <c r="U188" s="21" t="n"/>
      <c r="V188" s="19" t="n"/>
      <c r="W188" s="24">
        <f>IF(A188="","",IF(N188&lt;&gt;"",MAX(0,N188-B188),MAX(0,'Paramètres'!$B$2-B188)))</f>
        <v/>
      </c>
      <c r="X188" s="9">
        <f>IF(A188="","",_xlfn.TEXTJOIN(" — ",TRUE,IF(AND(S188&lt;&gt;"",S188&lt;'Paramètres'!$B$2,L188&lt;&gt;"Clôturée",L188&lt;&gt;"Annulée"),"Réponse en retard",""),IF(AND(P188&lt;&gt;"",P188&gt;'Paramètres'!$B$4),"Coût élevé",""),IF(AND(Q188&lt;&gt;"",Q188&gt;'Paramètres'!$B$5),"Délai élevé",""),IF(AND(L188="Clôturée",M188=""),"Décision manquante",""),IF(AND(M188&lt;&gt;"",N188=""),"Date décision manquante","")))</f>
        <v/>
      </c>
      <c r="Y188" s="25">
        <f>IF(A188="","",IF(COUNTA(B188,C188,D188,E188,F188,G188,J188,K188,L188,S188)&lt;10,"À compléter","Complet"))</f>
        <v/>
      </c>
    </row>
    <row r="189" ht="24" customHeight="1">
      <c r="A189" s="17" t="n"/>
      <c r="B189" s="35" t="n"/>
      <c r="C189" s="19" t="n"/>
      <c r="D189" s="17" t="n"/>
      <c r="E189" s="19" t="n"/>
      <c r="F189" s="19" t="n"/>
      <c r="G189" s="19" t="n"/>
      <c r="H189" s="19" t="n"/>
      <c r="I189" s="19" t="n"/>
      <c r="J189" s="19" t="n"/>
      <c r="K189" s="17" t="n"/>
      <c r="L189" s="17" t="n"/>
      <c r="M189" s="17" t="n"/>
      <c r="N189" s="35" t="n"/>
      <c r="O189" s="19" t="n"/>
      <c r="P189" s="36" t="n"/>
      <c r="Q189" s="21" t="n"/>
      <c r="R189" s="17" t="n"/>
      <c r="S189" s="35" t="n"/>
      <c r="T189" s="36" t="n"/>
      <c r="U189" s="21" t="n"/>
      <c r="V189" s="19" t="n"/>
      <c r="W189" s="22">
        <f>IF(A189="","",IF(N189&lt;&gt;"",MAX(0,N189-B189),MAX(0,'Paramètres'!$B$2-B189)))</f>
        <v/>
      </c>
      <c r="X189" s="5">
        <f>IF(A189="","",_xlfn.TEXTJOIN(" — ",TRUE,IF(AND(S189&lt;&gt;"",S189&lt;'Paramètres'!$B$2,L189&lt;&gt;"Clôturée",L189&lt;&gt;"Annulée"),"Réponse en retard",""),IF(AND(P189&lt;&gt;"",P189&gt;'Paramètres'!$B$4),"Coût élevé",""),IF(AND(Q189&lt;&gt;"",Q189&gt;'Paramètres'!$B$5),"Délai élevé",""),IF(AND(L189="Clôturée",M189=""),"Décision manquante",""),IF(AND(M189&lt;&gt;"",N189=""),"Date décision manquante","")))</f>
        <v/>
      </c>
      <c r="Y189" s="23">
        <f>IF(A189="","",IF(COUNTA(B189,C189,D189,E189,F189,G189,J189,K189,L189,S189)&lt;10,"À compléter","Complet"))</f>
        <v/>
      </c>
    </row>
    <row r="190" ht="24" customHeight="1">
      <c r="A190" s="17" t="n"/>
      <c r="B190" s="35" t="n"/>
      <c r="C190" s="19" t="n"/>
      <c r="D190" s="17" t="n"/>
      <c r="E190" s="19" t="n"/>
      <c r="F190" s="19" t="n"/>
      <c r="G190" s="19" t="n"/>
      <c r="H190" s="19" t="n"/>
      <c r="I190" s="19" t="n"/>
      <c r="J190" s="19" t="n"/>
      <c r="K190" s="17" t="n"/>
      <c r="L190" s="17" t="n"/>
      <c r="M190" s="17" t="n"/>
      <c r="N190" s="35" t="n"/>
      <c r="O190" s="19" t="n"/>
      <c r="P190" s="36" t="n"/>
      <c r="Q190" s="21" t="n"/>
      <c r="R190" s="17" t="n"/>
      <c r="S190" s="35" t="n"/>
      <c r="T190" s="36" t="n"/>
      <c r="U190" s="21" t="n"/>
      <c r="V190" s="19" t="n"/>
      <c r="W190" s="24">
        <f>IF(A190="","",IF(N190&lt;&gt;"",MAX(0,N190-B190),MAX(0,'Paramètres'!$B$2-B190)))</f>
        <v/>
      </c>
      <c r="X190" s="9">
        <f>IF(A190="","",_xlfn.TEXTJOIN(" — ",TRUE,IF(AND(S190&lt;&gt;"",S190&lt;'Paramètres'!$B$2,L190&lt;&gt;"Clôturée",L190&lt;&gt;"Annulée"),"Réponse en retard",""),IF(AND(P190&lt;&gt;"",P190&gt;'Paramètres'!$B$4),"Coût élevé",""),IF(AND(Q190&lt;&gt;"",Q190&gt;'Paramètres'!$B$5),"Délai élevé",""),IF(AND(L190="Clôturée",M190=""),"Décision manquante",""),IF(AND(M190&lt;&gt;"",N190=""),"Date décision manquante","")))</f>
        <v/>
      </c>
      <c r="Y190" s="25">
        <f>IF(A190="","",IF(COUNTA(B190,C190,D190,E190,F190,G190,J190,K190,L190,S190)&lt;10,"À compléter","Complet"))</f>
        <v/>
      </c>
    </row>
    <row r="191" ht="24" customHeight="1">
      <c r="A191" s="17" t="n"/>
      <c r="B191" s="35" t="n"/>
      <c r="C191" s="19" t="n"/>
      <c r="D191" s="17" t="n"/>
      <c r="E191" s="19" t="n"/>
      <c r="F191" s="19" t="n"/>
      <c r="G191" s="19" t="n"/>
      <c r="H191" s="19" t="n"/>
      <c r="I191" s="19" t="n"/>
      <c r="J191" s="19" t="n"/>
      <c r="K191" s="17" t="n"/>
      <c r="L191" s="17" t="n"/>
      <c r="M191" s="17" t="n"/>
      <c r="N191" s="35" t="n"/>
      <c r="O191" s="19" t="n"/>
      <c r="P191" s="36" t="n"/>
      <c r="Q191" s="21" t="n"/>
      <c r="R191" s="17" t="n"/>
      <c r="S191" s="35" t="n"/>
      <c r="T191" s="36" t="n"/>
      <c r="U191" s="21" t="n"/>
      <c r="V191" s="19" t="n"/>
      <c r="W191" s="22">
        <f>IF(A191="","",IF(N191&lt;&gt;"",MAX(0,N191-B191),MAX(0,'Paramètres'!$B$2-B191)))</f>
        <v/>
      </c>
      <c r="X191" s="5">
        <f>IF(A191="","",_xlfn.TEXTJOIN(" — ",TRUE,IF(AND(S191&lt;&gt;"",S191&lt;'Paramètres'!$B$2,L191&lt;&gt;"Clôturée",L191&lt;&gt;"Annulée"),"Réponse en retard",""),IF(AND(P191&lt;&gt;"",P191&gt;'Paramètres'!$B$4),"Coût élevé",""),IF(AND(Q191&lt;&gt;"",Q191&gt;'Paramètres'!$B$5),"Délai élevé",""),IF(AND(L191="Clôturée",M191=""),"Décision manquante",""),IF(AND(M191&lt;&gt;"",N191=""),"Date décision manquante","")))</f>
        <v/>
      </c>
      <c r="Y191" s="23">
        <f>IF(A191="","",IF(COUNTA(B191,C191,D191,E191,F191,G191,J191,K191,L191,S191)&lt;10,"À compléter","Complet"))</f>
        <v/>
      </c>
    </row>
    <row r="192" ht="24" customHeight="1">
      <c r="A192" s="17" t="n"/>
      <c r="B192" s="35" t="n"/>
      <c r="C192" s="19" t="n"/>
      <c r="D192" s="17" t="n"/>
      <c r="E192" s="19" t="n"/>
      <c r="F192" s="19" t="n"/>
      <c r="G192" s="19" t="n"/>
      <c r="H192" s="19" t="n"/>
      <c r="I192" s="19" t="n"/>
      <c r="J192" s="19" t="n"/>
      <c r="K192" s="17" t="n"/>
      <c r="L192" s="17" t="n"/>
      <c r="M192" s="17" t="n"/>
      <c r="N192" s="35" t="n"/>
      <c r="O192" s="19" t="n"/>
      <c r="P192" s="36" t="n"/>
      <c r="Q192" s="21" t="n"/>
      <c r="R192" s="17" t="n"/>
      <c r="S192" s="35" t="n"/>
      <c r="T192" s="36" t="n"/>
      <c r="U192" s="21" t="n"/>
      <c r="V192" s="19" t="n"/>
      <c r="W192" s="24">
        <f>IF(A192="","",IF(N192&lt;&gt;"",MAX(0,N192-B192),MAX(0,'Paramètres'!$B$2-B192)))</f>
        <v/>
      </c>
      <c r="X192" s="9">
        <f>IF(A192="","",_xlfn.TEXTJOIN(" — ",TRUE,IF(AND(S192&lt;&gt;"",S192&lt;'Paramètres'!$B$2,L192&lt;&gt;"Clôturée",L192&lt;&gt;"Annulée"),"Réponse en retard",""),IF(AND(P192&lt;&gt;"",P192&gt;'Paramètres'!$B$4),"Coût élevé",""),IF(AND(Q192&lt;&gt;"",Q192&gt;'Paramètres'!$B$5),"Délai élevé",""),IF(AND(L192="Clôturée",M192=""),"Décision manquante",""),IF(AND(M192&lt;&gt;"",N192=""),"Date décision manquante","")))</f>
        <v/>
      </c>
      <c r="Y192" s="25">
        <f>IF(A192="","",IF(COUNTA(B192,C192,D192,E192,F192,G192,J192,K192,L192,S192)&lt;10,"À compléter","Complet"))</f>
        <v/>
      </c>
    </row>
    <row r="193" ht="24" customHeight="1">
      <c r="A193" s="17" t="n"/>
      <c r="B193" s="35" t="n"/>
      <c r="C193" s="19" t="n"/>
      <c r="D193" s="17" t="n"/>
      <c r="E193" s="19" t="n"/>
      <c r="F193" s="19" t="n"/>
      <c r="G193" s="19" t="n"/>
      <c r="H193" s="19" t="n"/>
      <c r="I193" s="19" t="n"/>
      <c r="J193" s="19" t="n"/>
      <c r="K193" s="17" t="n"/>
      <c r="L193" s="17" t="n"/>
      <c r="M193" s="17" t="n"/>
      <c r="N193" s="35" t="n"/>
      <c r="O193" s="19" t="n"/>
      <c r="P193" s="36" t="n"/>
      <c r="Q193" s="21" t="n"/>
      <c r="R193" s="17" t="n"/>
      <c r="S193" s="35" t="n"/>
      <c r="T193" s="36" t="n"/>
      <c r="U193" s="21" t="n"/>
      <c r="V193" s="19" t="n"/>
      <c r="W193" s="22">
        <f>IF(A193="","",IF(N193&lt;&gt;"",MAX(0,N193-B193),MAX(0,'Paramètres'!$B$2-B193)))</f>
        <v/>
      </c>
      <c r="X193" s="5">
        <f>IF(A193="","",_xlfn.TEXTJOIN(" — ",TRUE,IF(AND(S193&lt;&gt;"",S193&lt;'Paramètres'!$B$2,L193&lt;&gt;"Clôturée",L193&lt;&gt;"Annulée"),"Réponse en retard",""),IF(AND(P193&lt;&gt;"",P193&gt;'Paramètres'!$B$4),"Coût élevé",""),IF(AND(Q193&lt;&gt;"",Q193&gt;'Paramètres'!$B$5),"Délai élevé",""),IF(AND(L193="Clôturée",M193=""),"Décision manquante",""),IF(AND(M193&lt;&gt;"",N193=""),"Date décision manquante","")))</f>
        <v/>
      </c>
      <c r="Y193" s="23">
        <f>IF(A193="","",IF(COUNTA(B193,C193,D193,E193,F193,G193,J193,K193,L193,S193)&lt;10,"À compléter","Complet"))</f>
        <v/>
      </c>
    </row>
    <row r="194" ht="24" customHeight="1">
      <c r="A194" s="17" t="n"/>
      <c r="B194" s="35" t="n"/>
      <c r="C194" s="19" t="n"/>
      <c r="D194" s="17" t="n"/>
      <c r="E194" s="19" t="n"/>
      <c r="F194" s="19" t="n"/>
      <c r="G194" s="19" t="n"/>
      <c r="H194" s="19" t="n"/>
      <c r="I194" s="19" t="n"/>
      <c r="J194" s="19" t="n"/>
      <c r="K194" s="17" t="n"/>
      <c r="L194" s="17" t="n"/>
      <c r="M194" s="17" t="n"/>
      <c r="N194" s="35" t="n"/>
      <c r="O194" s="19" t="n"/>
      <c r="P194" s="36" t="n"/>
      <c r="Q194" s="21" t="n"/>
      <c r="R194" s="17" t="n"/>
      <c r="S194" s="35" t="n"/>
      <c r="T194" s="36" t="n"/>
      <c r="U194" s="21" t="n"/>
      <c r="V194" s="19" t="n"/>
      <c r="W194" s="24">
        <f>IF(A194="","",IF(N194&lt;&gt;"",MAX(0,N194-B194),MAX(0,'Paramètres'!$B$2-B194)))</f>
        <v/>
      </c>
      <c r="X194" s="9">
        <f>IF(A194="","",_xlfn.TEXTJOIN(" — ",TRUE,IF(AND(S194&lt;&gt;"",S194&lt;'Paramètres'!$B$2,L194&lt;&gt;"Clôturée",L194&lt;&gt;"Annulée"),"Réponse en retard",""),IF(AND(P194&lt;&gt;"",P194&gt;'Paramètres'!$B$4),"Coût élevé",""),IF(AND(Q194&lt;&gt;"",Q194&gt;'Paramètres'!$B$5),"Délai élevé",""),IF(AND(L194="Clôturée",M194=""),"Décision manquante",""),IF(AND(M194&lt;&gt;"",N194=""),"Date décision manquante","")))</f>
        <v/>
      </c>
      <c r="Y194" s="25">
        <f>IF(A194="","",IF(COUNTA(B194,C194,D194,E194,F194,G194,J194,K194,L194,S194)&lt;10,"À compléter","Complet"))</f>
        <v/>
      </c>
    </row>
    <row r="195" ht="24" customHeight="1">
      <c r="A195" s="17" t="n"/>
      <c r="B195" s="35" t="n"/>
      <c r="C195" s="19" t="n"/>
      <c r="D195" s="17" t="n"/>
      <c r="E195" s="19" t="n"/>
      <c r="F195" s="19" t="n"/>
      <c r="G195" s="19" t="n"/>
      <c r="H195" s="19" t="n"/>
      <c r="I195" s="19" t="n"/>
      <c r="J195" s="19" t="n"/>
      <c r="K195" s="17" t="n"/>
      <c r="L195" s="17" t="n"/>
      <c r="M195" s="17" t="n"/>
      <c r="N195" s="35" t="n"/>
      <c r="O195" s="19" t="n"/>
      <c r="P195" s="36" t="n"/>
      <c r="Q195" s="21" t="n"/>
      <c r="R195" s="17" t="n"/>
      <c r="S195" s="35" t="n"/>
      <c r="T195" s="36" t="n"/>
      <c r="U195" s="21" t="n"/>
      <c r="V195" s="19" t="n"/>
      <c r="W195" s="22">
        <f>IF(A195="","",IF(N195&lt;&gt;"",MAX(0,N195-B195),MAX(0,'Paramètres'!$B$2-B195)))</f>
        <v/>
      </c>
      <c r="X195" s="5">
        <f>IF(A195="","",_xlfn.TEXTJOIN(" — ",TRUE,IF(AND(S195&lt;&gt;"",S195&lt;'Paramètres'!$B$2,L195&lt;&gt;"Clôturée",L195&lt;&gt;"Annulée"),"Réponse en retard",""),IF(AND(P195&lt;&gt;"",P195&gt;'Paramètres'!$B$4),"Coût élevé",""),IF(AND(Q195&lt;&gt;"",Q195&gt;'Paramètres'!$B$5),"Délai élevé",""),IF(AND(L195="Clôturée",M195=""),"Décision manquante",""),IF(AND(M195&lt;&gt;"",N195=""),"Date décision manquante","")))</f>
        <v/>
      </c>
      <c r="Y195" s="23">
        <f>IF(A195="","",IF(COUNTA(B195,C195,D195,E195,F195,G195,J195,K195,L195,S195)&lt;10,"À compléter","Complet"))</f>
        <v/>
      </c>
    </row>
    <row r="196" ht="24" customHeight="1">
      <c r="A196" s="17" t="n"/>
      <c r="B196" s="35" t="n"/>
      <c r="C196" s="19" t="n"/>
      <c r="D196" s="17" t="n"/>
      <c r="E196" s="19" t="n"/>
      <c r="F196" s="19" t="n"/>
      <c r="G196" s="19" t="n"/>
      <c r="H196" s="19" t="n"/>
      <c r="I196" s="19" t="n"/>
      <c r="J196" s="19" t="n"/>
      <c r="K196" s="17" t="n"/>
      <c r="L196" s="17" t="n"/>
      <c r="M196" s="17" t="n"/>
      <c r="N196" s="35" t="n"/>
      <c r="O196" s="19" t="n"/>
      <c r="P196" s="36" t="n"/>
      <c r="Q196" s="21" t="n"/>
      <c r="R196" s="17" t="n"/>
      <c r="S196" s="35" t="n"/>
      <c r="T196" s="36" t="n"/>
      <c r="U196" s="21" t="n"/>
      <c r="V196" s="19" t="n"/>
      <c r="W196" s="24">
        <f>IF(A196="","",IF(N196&lt;&gt;"",MAX(0,N196-B196),MAX(0,'Paramètres'!$B$2-B196)))</f>
        <v/>
      </c>
      <c r="X196" s="9">
        <f>IF(A196="","",_xlfn.TEXTJOIN(" — ",TRUE,IF(AND(S196&lt;&gt;"",S196&lt;'Paramètres'!$B$2,L196&lt;&gt;"Clôturée",L196&lt;&gt;"Annulée"),"Réponse en retard",""),IF(AND(P196&lt;&gt;"",P196&gt;'Paramètres'!$B$4),"Coût élevé",""),IF(AND(Q196&lt;&gt;"",Q196&gt;'Paramètres'!$B$5),"Délai élevé",""),IF(AND(L196="Clôturée",M196=""),"Décision manquante",""),IF(AND(M196&lt;&gt;"",N196=""),"Date décision manquante","")))</f>
        <v/>
      </c>
      <c r="Y196" s="25">
        <f>IF(A196="","",IF(COUNTA(B196,C196,D196,E196,F196,G196,J196,K196,L196,S196)&lt;10,"À compléter","Complet"))</f>
        <v/>
      </c>
    </row>
    <row r="197" ht="24" customHeight="1">
      <c r="A197" s="17" t="n"/>
      <c r="B197" s="35" t="n"/>
      <c r="C197" s="19" t="n"/>
      <c r="D197" s="17" t="n"/>
      <c r="E197" s="19" t="n"/>
      <c r="F197" s="19" t="n"/>
      <c r="G197" s="19" t="n"/>
      <c r="H197" s="19" t="n"/>
      <c r="I197" s="19" t="n"/>
      <c r="J197" s="19" t="n"/>
      <c r="K197" s="17" t="n"/>
      <c r="L197" s="17" t="n"/>
      <c r="M197" s="17" t="n"/>
      <c r="N197" s="35" t="n"/>
      <c r="O197" s="19" t="n"/>
      <c r="P197" s="36" t="n"/>
      <c r="Q197" s="21" t="n"/>
      <c r="R197" s="17" t="n"/>
      <c r="S197" s="35" t="n"/>
      <c r="T197" s="36" t="n"/>
      <c r="U197" s="21" t="n"/>
      <c r="V197" s="19" t="n"/>
      <c r="W197" s="22">
        <f>IF(A197="","",IF(N197&lt;&gt;"",MAX(0,N197-B197),MAX(0,'Paramètres'!$B$2-B197)))</f>
        <v/>
      </c>
      <c r="X197" s="5">
        <f>IF(A197="","",_xlfn.TEXTJOIN(" — ",TRUE,IF(AND(S197&lt;&gt;"",S197&lt;'Paramètres'!$B$2,L197&lt;&gt;"Clôturée",L197&lt;&gt;"Annulée"),"Réponse en retard",""),IF(AND(P197&lt;&gt;"",P197&gt;'Paramètres'!$B$4),"Coût élevé",""),IF(AND(Q197&lt;&gt;"",Q197&gt;'Paramètres'!$B$5),"Délai élevé",""),IF(AND(L197="Clôturée",M197=""),"Décision manquante",""),IF(AND(M197&lt;&gt;"",N197=""),"Date décision manquante","")))</f>
        <v/>
      </c>
      <c r="Y197" s="23">
        <f>IF(A197="","",IF(COUNTA(B197,C197,D197,E197,F197,G197,J197,K197,L197,S197)&lt;10,"À compléter","Complet"))</f>
        <v/>
      </c>
    </row>
    <row r="198" ht="24" customHeight="1">
      <c r="A198" s="17" t="n"/>
      <c r="B198" s="35" t="n"/>
      <c r="C198" s="19" t="n"/>
      <c r="D198" s="17" t="n"/>
      <c r="E198" s="19" t="n"/>
      <c r="F198" s="19" t="n"/>
      <c r="G198" s="19" t="n"/>
      <c r="H198" s="19" t="n"/>
      <c r="I198" s="19" t="n"/>
      <c r="J198" s="19" t="n"/>
      <c r="K198" s="17" t="n"/>
      <c r="L198" s="17" t="n"/>
      <c r="M198" s="17" t="n"/>
      <c r="N198" s="35" t="n"/>
      <c r="O198" s="19" t="n"/>
      <c r="P198" s="36" t="n"/>
      <c r="Q198" s="21" t="n"/>
      <c r="R198" s="17" t="n"/>
      <c r="S198" s="35" t="n"/>
      <c r="T198" s="36" t="n"/>
      <c r="U198" s="21" t="n"/>
      <c r="V198" s="19" t="n"/>
      <c r="W198" s="24">
        <f>IF(A198="","",IF(N198&lt;&gt;"",MAX(0,N198-B198),MAX(0,'Paramètres'!$B$2-B198)))</f>
        <v/>
      </c>
      <c r="X198" s="9">
        <f>IF(A198="","",_xlfn.TEXTJOIN(" — ",TRUE,IF(AND(S198&lt;&gt;"",S198&lt;'Paramètres'!$B$2,L198&lt;&gt;"Clôturée",L198&lt;&gt;"Annulée"),"Réponse en retard",""),IF(AND(P198&lt;&gt;"",P198&gt;'Paramètres'!$B$4),"Coût élevé",""),IF(AND(Q198&lt;&gt;"",Q198&gt;'Paramètres'!$B$5),"Délai élevé",""),IF(AND(L198="Clôturée",M198=""),"Décision manquante",""),IF(AND(M198&lt;&gt;"",N198=""),"Date décision manquante","")))</f>
        <v/>
      </c>
      <c r="Y198" s="25">
        <f>IF(A198="","",IF(COUNTA(B198,C198,D198,E198,F198,G198,J198,K198,L198,S198)&lt;10,"À compléter","Complet"))</f>
        <v/>
      </c>
    </row>
    <row r="199" ht="24" customHeight="1">
      <c r="A199" s="17" t="n"/>
      <c r="B199" s="35" t="n"/>
      <c r="C199" s="19" t="n"/>
      <c r="D199" s="17" t="n"/>
      <c r="E199" s="19" t="n"/>
      <c r="F199" s="19" t="n"/>
      <c r="G199" s="19" t="n"/>
      <c r="H199" s="19" t="n"/>
      <c r="I199" s="19" t="n"/>
      <c r="J199" s="19" t="n"/>
      <c r="K199" s="17" t="n"/>
      <c r="L199" s="17" t="n"/>
      <c r="M199" s="17" t="n"/>
      <c r="N199" s="35" t="n"/>
      <c r="O199" s="19" t="n"/>
      <c r="P199" s="36" t="n"/>
      <c r="Q199" s="21" t="n"/>
      <c r="R199" s="17" t="n"/>
      <c r="S199" s="35" t="n"/>
      <c r="T199" s="36" t="n"/>
      <c r="U199" s="21" t="n"/>
      <c r="V199" s="19" t="n"/>
      <c r="W199" s="22">
        <f>IF(A199="","",IF(N199&lt;&gt;"",MAX(0,N199-B199),MAX(0,'Paramètres'!$B$2-B199)))</f>
        <v/>
      </c>
      <c r="X199" s="5">
        <f>IF(A199="","",_xlfn.TEXTJOIN(" — ",TRUE,IF(AND(S199&lt;&gt;"",S199&lt;'Paramètres'!$B$2,L199&lt;&gt;"Clôturée",L199&lt;&gt;"Annulée"),"Réponse en retard",""),IF(AND(P199&lt;&gt;"",P199&gt;'Paramètres'!$B$4),"Coût élevé",""),IF(AND(Q199&lt;&gt;"",Q199&gt;'Paramètres'!$B$5),"Délai élevé",""),IF(AND(L199="Clôturée",M199=""),"Décision manquante",""),IF(AND(M199&lt;&gt;"",N199=""),"Date décision manquante","")))</f>
        <v/>
      </c>
      <c r="Y199" s="23">
        <f>IF(A199="","",IF(COUNTA(B199,C199,D199,E199,F199,G199,J199,K199,L199,S199)&lt;10,"À compléter","Complet"))</f>
        <v/>
      </c>
    </row>
    <row r="200" ht="24" customHeight="1">
      <c r="A200" s="17" t="n"/>
      <c r="B200" s="35" t="n"/>
      <c r="C200" s="19" t="n"/>
      <c r="D200" s="17" t="n"/>
      <c r="E200" s="19" t="n"/>
      <c r="F200" s="19" t="n"/>
      <c r="G200" s="19" t="n"/>
      <c r="H200" s="19" t="n"/>
      <c r="I200" s="19" t="n"/>
      <c r="J200" s="19" t="n"/>
      <c r="K200" s="17" t="n"/>
      <c r="L200" s="17" t="n"/>
      <c r="M200" s="17" t="n"/>
      <c r="N200" s="35" t="n"/>
      <c r="O200" s="19" t="n"/>
      <c r="P200" s="36" t="n"/>
      <c r="Q200" s="21" t="n"/>
      <c r="R200" s="17" t="n"/>
      <c r="S200" s="35" t="n"/>
      <c r="T200" s="36" t="n"/>
      <c r="U200" s="21" t="n"/>
      <c r="V200" s="19" t="n"/>
      <c r="W200" s="24">
        <f>IF(A200="","",IF(N200&lt;&gt;"",MAX(0,N200-B200),MAX(0,'Paramètres'!$B$2-B200)))</f>
        <v/>
      </c>
      <c r="X200" s="9">
        <f>IF(A200="","",_xlfn.TEXTJOIN(" — ",TRUE,IF(AND(S200&lt;&gt;"",S200&lt;'Paramètres'!$B$2,L200&lt;&gt;"Clôturée",L200&lt;&gt;"Annulée"),"Réponse en retard",""),IF(AND(P200&lt;&gt;"",P200&gt;'Paramètres'!$B$4),"Coût élevé",""),IF(AND(Q200&lt;&gt;"",Q200&gt;'Paramètres'!$B$5),"Délai élevé",""),IF(AND(L200="Clôturée",M200=""),"Décision manquante",""),IF(AND(M200&lt;&gt;"",N200=""),"Date décision manquante","")))</f>
        <v/>
      </c>
      <c r="Y200" s="25">
        <f>IF(A200="","",IF(COUNTA(B200,C200,D200,E200,F200,G200,J200,K200,L200,S200)&lt;10,"À compléter","Complet"))</f>
        <v/>
      </c>
    </row>
    <row r="201" ht="24" customHeight="1">
      <c r="A201" s="17" t="n"/>
      <c r="B201" s="35" t="n"/>
      <c r="C201" s="19" t="n"/>
      <c r="D201" s="17" t="n"/>
      <c r="E201" s="19" t="n"/>
      <c r="F201" s="19" t="n"/>
      <c r="G201" s="19" t="n"/>
      <c r="H201" s="19" t="n"/>
      <c r="I201" s="19" t="n"/>
      <c r="J201" s="19" t="n"/>
      <c r="K201" s="17" t="n"/>
      <c r="L201" s="17" t="n"/>
      <c r="M201" s="17" t="n"/>
      <c r="N201" s="35" t="n"/>
      <c r="O201" s="19" t="n"/>
      <c r="P201" s="36" t="n"/>
      <c r="Q201" s="21" t="n"/>
      <c r="R201" s="17" t="n"/>
      <c r="S201" s="35" t="n"/>
      <c r="T201" s="36" t="n"/>
      <c r="U201" s="21" t="n"/>
      <c r="V201" s="19" t="n"/>
      <c r="W201" s="22">
        <f>IF(A201="","",IF(N201&lt;&gt;"",MAX(0,N201-B201),MAX(0,'Paramètres'!$B$2-B201)))</f>
        <v/>
      </c>
      <c r="X201" s="5">
        <f>IF(A201="","",_xlfn.TEXTJOIN(" — ",TRUE,IF(AND(S201&lt;&gt;"",S201&lt;'Paramètres'!$B$2,L201&lt;&gt;"Clôturée",L201&lt;&gt;"Annulée"),"Réponse en retard",""),IF(AND(P201&lt;&gt;"",P201&gt;'Paramètres'!$B$4),"Coût élevé",""),IF(AND(Q201&lt;&gt;"",Q201&gt;'Paramètres'!$B$5),"Délai élevé",""),IF(AND(L201="Clôturée",M201=""),"Décision manquante",""),IF(AND(M201&lt;&gt;"",N201=""),"Date décision manquante","")))</f>
        <v/>
      </c>
      <c r="Y201" s="23">
        <f>IF(A201="","",IF(COUNTA(B201,C201,D201,E201,F201,G201,J201,K201,L201,S201)&lt;10,"À compléter","Complet"))</f>
        <v/>
      </c>
    </row>
    <row r="202" ht="24" customHeight="1">
      <c r="A202" s="17" t="n"/>
      <c r="B202" s="35" t="n"/>
      <c r="C202" s="19" t="n"/>
      <c r="D202" s="17" t="n"/>
      <c r="E202" s="19" t="n"/>
      <c r="F202" s="19" t="n"/>
      <c r="G202" s="19" t="n"/>
      <c r="H202" s="19" t="n"/>
      <c r="I202" s="19" t="n"/>
      <c r="J202" s="19" t="n"/>
      <c r="K202" s="17" t="n"/>
      <c r="L202" s="17" t="n"/>
      <c r="M202" s="17" t="n"/>
      <c r="N202" s="35" t="n"/>
      <c r="O202" s="19" t="n"/>
      <c r="P202" s="36" t="n"/>
      <c r="Q202" s="21" t="n"/>
      <c r="R202" s="17" t="n"/>
      <c r="S202" s="35" t="n"/>
      <c r="T202" s="36" t="n"/>
      <c r="U202" s="21" t="n"/>
      <c r="V202" s="19" t="n"/>
      <c r="W202" s="24">
        <f>IF(A202="","",IF(N202&lt;&gt;"",MAX(0,N202-B202),MAX(0,'Paramètres'!$B$2-B202)))</f>
        <v/>
      </c>
      <c r="X202" s="9">
        <f>IF(A202="","",_xlfn.TEXTJOIN(" — ",TRUE,IF(AND(S202&lt;&gt;"",S202&lt;'Paramètres'!$B$2,L202&lt;&gt;"Clôturée",L202&lt;&gt;"Annulée"),"Réponse en retard",""),IF(AND(P202&lt;&gt;"",P202&gt;'Paramètres'!$B$4),"Coût élevé",""),IF(AND(Q202&lt;&gt;"",Q202&gt;'Paramètres'!$B$5),"Délai élevé",""),IF(AND(L202="Clôturée",M202=""),"Décision manquante",""),IF(AND(M202&lt;&gt;"",N202=""),"Date décision manquante","")))</f>
        <v/>
      </c>
      <c r="Y202" s="25">
        <f>IF(A202="","",IF(COUNTA(B202,C202,D202,E202,F202,G202,J202,K202,L202,S202)&lt;10,"À compléter","Complet"))</f>
        <v/>
      </c>
    </row>
    <row r="203" ht="24" customHeight="1">
      <c r="A203" s="17" t="n"/>
      <c r="B203" s="35" t="n"/>
      <c r="C203" s="19" t="n"/>
      <c r="D203" s="17" t="n"/>
      <c r="E203" s="19" t="n"/>
      <c r="F203" s="19" t="n"/>
      <c r="G203" s="19" t="n"/>
      <c r="H203" s="19" t="n"/>
      <c r="I203" s="19" t="n"/>
      <c r="J203" s="19" t="n"/>
      <c r="K203" s="17" t="n"/>
      <c r="L203" s="17" t="n"/>
      <c r="M203" s="17" t="n"/>
      <c r="N203" s="35" t="n"/>
      <c r="O203" s="19" t="n"/>
      <c r="P203" s="36" t="n"/>
      <c r="Q203" s="21" t="n"/>
      <c r="R203" s="17" t="n"/>
      <c r="S203" s="35" t="n"/>
      <c r="T203" s="36" t="n"/>
      <c r="U203" s="21" t="n"/>
      <c r="V203" s="19" t="n"/>
      <c r="W203" s="22">
        <f>IF(A203="","",IF(N203&lt;&gt;"",MAX(0,N203-B203),MAX(0,'Paramètres'!$B$2-B203)))</f>
        <v/>
      </c>
      <c r="X203" s="5">
        <f>IF(A203="","",_xlfn.TEXTJOIN(" — ",TRUE,IF(AND(S203&lt;&gt;"",S203&lt;'Paramètres'!$B$2,L203&lt;&gt;"Clôturée",L203&lt;&gt;"Annulée"),"Réponse en retard",""),IF(AND(P203&lt;&gt;"",P203&gt;'Paramètres'!$B$4),"Coût élevé",""),IF(AND(Q203&lt;&gt;"",Q203&gt;'Paramètres'!$B$5),"Délai élevé",""),IF(AND(L203="Clôturée",M203=""),"Décision manquante",""),IF(AND(M203&lt;&gt;"",N203=""),"Date décision manquante","")))</f>
        <v/>
      </c>
      <c r="Y203" s="23">
        <f>IF(A203="","",IF(COUNTA(B203,C203,D203,E203,F203,G203,J203,K203,L203,S203)&lt;10,"À compléter","Complet"))</f>
        <v/>
      </c>
    </row>
    <row r="204" ht="24" customHeight="1">
      <c r="A204" s="17" t="n"/>
      <c r="B204" s="35" t="n"/>
      <c r="C204" s="19" t="n"/>
      <c r="D204" s="17" t="n"/>
      <c r="E204" s="19" t="n"/>
      <c r="F204" s="19" t="n"/>
      <c r="G204" s="19" t="n"/>
      <c r="H204" s="19" t="n"/>
      <c r="I204" s="19" t="n"/>
      <c r="J204" s="19" t="n"/>
      <c r="K204" s="17" t="n"/>
      <c r="L204" s="17" t="n"/>
      <c r="M204" s="17" t="n"/>
      <c r="N204" s="35" t="n"/>
      <c r="O204" s="19" t="n"/>
      <c r="P204" s="36" t="n"/>
      <c r="Q204" s="21" t="n"/>
      <c r="R204" s="17" t="n"/>
      <c r="S204" s="35" t="n"/>
      <c r="T204" s="36" t="n"/>
      <c r="U204" s="21" t="n"/>
      <c r="V204" s="19" t="n"/>
      <c r="W204" s="24">
        <f>IF(A204="","",IF(N204&lt;&gt;"",MAX(0,N204-B204),MAX(0,'Paramètres'!$B$2-B204)))</f>
        <v/>
      </c>
      <c r="X204" s="9">
        <f>IF(A204="","",_xlfn.TEXTJOIN(" — ",TRUE,IF(AND(S204&lt;&gt;"",S204&lt;'Paramètres'!$B$2,L204&lt;&gt;"Clôturée",L204&lt;&gt;"Annulée"),"Réponse en retard",""),IF(AND(P204&lt;&gt;"",P204&gt;'Paramètres'!$B$4),"Coût élevé",""),IF(AND(Q204&lt;&gt;"",Q204&gt;'Paramètres'!$B$5),"Délai élevé",""),IF(AND(L204="Clôturée",M204=""),"Décision manquante",""),IF(AND(M204&lt;&gt;"",N204=""),"Date décision manquante","")))</f>
        <v/>
      </c>
      <c r="Y204" s="25">
        <f>IF(A204="","",IF(COUNTA(B204,C204,D204,E204,F204,G204,J204,K204,L204,S204)&lt;10,"À compléter","Complet"))</f>
        <v/>
      </c>
    </row>
  </sheetData>
  <mergeCells count="1">
    <mergeCell ref="A1:Y1"/>
  </mergeCells>
  <conditionalFormatting sqref="A5:A204">
    <cfRule type="expression" priority="1" dxfId="0" stopIfTrue="1">
      <formula>AND(A5&lt;&gt;"",COUNTIF($A$5:$A$204,A5)&gt;1)</formula>
    </cfRule>
  </conditionalFormatting>
  <conditionalFormatting sqref="K5:K204">
    <cfRule type="expression" priority="2" dxfId="0" stopIfTrue="1">
      <formula>AND($A5&lt;&gt;"",$K5="Critique")</formula>
    </cfRule>
  </conditionalFormatting>
  <conditionalFormatting sqref="S5:S204">
    <cfRule type="expression" priority="3" dxfId="0" stopIfTrue="1">
      <formula>AND($A5&lt;&gt;"",$S5&lt;&gt;"",$S5&lt;'Paramètres'!$B$2,$L5&lt;&gt;"Clôturée",$L5&lt;&gt;"Annulée")</formula>
    </cfRule>
  </conditionalFormatting>
  <conditionalFormatting sqref="X5:X204">
    <cfRule type="expression" priority="4" dxfId="0" stopIfTrue="1">
      <formula>AND($A5&lt;&gt;"",COUNTIF($X5,"*Réponse en retard*")&gt;0)</formula>
    </cfRule>
    <cfRule type="expression" priority="7" dxfId="1">
      <formula>AND($A5&lt;&gt;"",OR(COUNTIF($X5,"*Coût élevé*")&gt;0,COUNTIF($X5,"*Délai élevé*")&gt;0))</formula>
    </cfRule>
  </conditionalFormatting>
  <conditionalFormatting sqref="P5:P204">
    <cfRule type="expression" priority="5" dxfId="1">
      <formula>AND($A5&lt;&gt;"",$P5&lt;&gt;"",$P5&gt;'Paramètres'!$B$4)</formula>
    </cfRule>
  </conditionalFormatting>
  <conditionalFormatting sqref="Q5:Q204">
    <cfRule type="expression" priority="6" dxfId="1">
      <formula>AND($A5&lt;&gt;"",$Q5&lt;&gt;"",$Q5&gt;'Paramètres'!$B$5)</formula>
    </cfRule>
  </conditionalFormatting>
  <conditionalFormatting sqref="Y5:Y204">
    <cfRule type="expression" priority="8" dxfId="2">
      <formula>AND($A5&lt;&gt;"",$Y5="À compléter")</formula>
    </cfRule>
  </conditionalFormatting>
  <conditionalFormatting sqref="M5:M204">
    <cfRule type="expression" priority="9" dxfId="3">
      <formula>AND($A5&lt;&gt;"",$M5="Intégrer")</formula>
    </cfRule>
  </conditionalFormatting>
  <conditionalFormatting sqref="L5:L204">
    <cfRule type="expression" priority="10" dxfId="4">
      <formula>AND($A5&lt;&gt;"",$L5="Annulée")</formula>
    </cfRule>
  </conditionalFormatting>
  <dataValidations count="11">
    <dataValidation sqref="A5:A204" showErrorMessage="1" showInputMessage="1" allowBlank="1" errorTitle="Identifiant en doublon" error="L’identifiant doit être vide ou unique dans le registre." promptTitle="Identifiant" prompt="Utilisez un identifiant interne unique." type="custom">
      <formula1>=OR(A5="",COUNTIF($A$5:$A$204,A5)=1)</formula1>
    </dataValidation>
    <dataValidation sqref="B5:B204 S5:S204" showErrorMessage="1" showInputMessage="1" allowBlank="1" errorTitle="Date non valide" error="Saisissez une date comprise entre le 01/01/2020 et le 31/12/2100." type="date" operator="between">
      <formula1>DATE(2020,1,1)</formula1>
      <formula2>DATE(2100,12,31)</formula2>
    </dataValidation>
    <dataValidation sqref="N5:N204" showErrorMessage="1" showInputMessage="1" allowBlank="1" errorTitle="Date de décision non valide" error="La date de décision doit être comprise entre le 01/01/2020 et le 31/12/2100 et être postérieure ou égale à la date de demande." type="custom">
      <formula1>=OR(N5="",AND(B5&lt;&gt;"",N5&gt;=B5,N5&gt;=DATE(2020,1,1),N5&lt;=DATE(2100,12,31)))</formula1>
    </dataValidation>
    <dataValidation sqref="P5:P204 T5:T204" showErrorMessage="1" showInputMessage="1" allowBlank="1" errorTitle="Montant non valide" error="Saisissez un montant positif ou nul, ou laissez la cellule vide." type="decimal" operator="greaterThanOrEqual">
      <formula1>0</formula1>
    </dataValidation>
    <dataValidation sqref="Q5:Q204 U5:U204" showErrorMessage="1" showInputMessage="1" allowBlank="1" errorTitle="Délai non valide" error="Saisissez un nombre entier positif ou nul, ou laissez la cellule vide." type="whole" operator="greaterThanOrEqual">
      <formula1>0</formula1>
    </dataValidation>
    <dataValidation sqref="D5:D204" showErrorMessage="1" showInputMessage="1" allowBlank="1" errorTitle="Lot non valide" error="Sélectionnez une valeur proposée dans la liste." type="list">
      <formula1>=INDIRECT("'Paramètres'!$D$2:$D$13")</formula1>
    </dataValidation>
    <dataValidation sqref="J5:J204" showErrorMessage="1" showInputMessage="1" allowBlank="1" errorTitle="Motif non valide" error="Sélectionnez une valeur proposée dans la liste." type="list">
      <formula1>=INDIRECT("'Paramètres'!$E$2:$E$8")</formula1>
    </dataValidation>
    <dataValidation sqref="K5:K204" showErrorMessage="1" showInputMessage="1" allowBlank="1" errorTitle="Priorité non valide" error="Sélectionnez une valeur proposée dans la liste." type="list">
      <formula1>=INDIRECT("'Paramètres'!$F$2:$F$5")</formula1>
    </dataValidation>
    <dataValidation sqref="L5:L204" showErrorMessage="1" showInputMessage="1" allowBlank="1" errorTitle="Statut non valide" error="Sélectionnez une valeur proposée dans la liste." type="list">
      <formula1>=INDIRECT("'Paramètres'!$G$2:$G$7")</formula1>
    </dataValidation>
    <dataValidation sqref="M5:M204" showErrorMessage="1" showInputMessage="1" allowBlank="1" errorTitle="Décision non valide" error="Sélectionnez une valeur proposée dans la liste." type="list">
      <formula1>=INDIRECT("'Paramètres'!$H$2:$H$4")</formula1>
    </dataValidation>
    <dataValidation sqref="R5:R204" showErrorMessage="1" showInputMessage="1" allowBlank="1" errorTitle="Confiance non valide" error="Sélectionnez une valeur proposée dans la liste." type="list">
      <formula1>=INDIRECT("'Paramètres'!$I$2:$I$4")</formula1>
    </dataValidation>
  </dataValidations>
  <pageMargins left="0.75" right="0.75" top="1" bottom="1" header="0.5" footer="0.5"/>
  <pageSetup orientation="landscape" fitToHeight="0" fitToWidth="1"/>
  <tableParts count="1">
    <tablePart xmlns:r="http://schemas.openxmlformats.org/officeDocument/2006/relationships" r:id="rId1"/>
  </tableParts>
</worksheet>
</file>

<file path=xl/worksheets/sheet3.xml><?xml version="1.0" encoding="utf-8"?>
<worksheet xmlns="http://schemas.openxmlformats.org/spreadsheetml/2006/main">
  <sheetPr>
    <tabColor rgb="00A84F2A"/>
    <outlinePr summaryBelow="1" summaryRight="1"/>
    <pageSetUpPr/>
  </sheetPr>
  <dimension ref="A1:I13"/>
  <sheetViews>
    <sheetView showGridLines="0" workbookViewId="0">
      <pane ySplit="1" topLeftCell="A2" activePane="bottomLeft" state="frozen"/>
      <selection pane="bottomLeft" activeCell="A1" sqref="A1"/>
    </sheetView>
  </sheetViews>
  <sheetFormatPr baseColWidth="8" defaultRowHeight="15"/>
  <cols>
    <col width="34" customWidth="1" min="1" max="1"/>
    <col width="56" customWidth="1" min="2" max="2"/>
    <col width="3" customWidth="1" min="3" max="3"/>
    <col width="20" customWidth="1" min="4" max="4"/>
    <col width="28" customWidth="1" min="5" max="5"/>
    <col width="14" customWidth="1" min="6" max="6"/>
    <col width="24" customWidth="1" min="7" max="7"/>
    <col width="20" customWidth="1" min="8" max="8"/>
    <col width="16" customWidth="1" min="9" max="9"/>
  </cols>
  <sheetData>
    <row r="1" ht="28" customHeight="1">
      <c r="A1" s="1" t="inlineStr">
        <is>
          <t>Paramètres modifiables</t>
        </is>
      </c>
      <c r="B1" s="30" t="n"/>
      <c r="D1" s="6" t="inlineStr">
        <is>
          <t>Lots</t>
        </is>
      </c>
      <c r="E1" s="6" t="inlineStr">
        <is>
          <t>Motifs</t>
        </is>
      </c>
      <c r="F1" s="6" t="inlineStr">
        <is>
          <t>Priorités</t>
        </is>
      </c>
      <c r="G1" s="6" t="inlineStr">
        <is>
          <t>Statuts</t>
        </is>
      </c>
      <c r="H1" s="6" t="inlineStr">
        <is>
          <t>Décisions</t>
        </is>
      </c>
      <c r="I1" s="6" t="inlineStr">
        <is>
          <t>Confiance</t>
        </is>
      </c>
    </row>
    <row r="2">
      <c r="A2" s="3" t="inlineStr">
        <is>
          <t>Date d’analyse</t>
        </is>
      </c>
      <c r="B2" s="35" t="n">
        <v>46272</v>
      </c>
      <c r="D2" s="19" t="inlineStr">
        <is>
          <t>Cloisons</t>
        </is>
      </c>
      <c r="E2" s="19" t="inlineStr">
        <is>
          <t>Demande fonctionnelle</t>
        </is>
      </c>
      <c r="F2" s="19" t="inlineStr">
        <is>
          <t>Basse</t>
        </is>
      </c>
      <c r="G2" s="19" t="inlineStr">
        <is>
          <t>Nouvelle</t>
        </is>
      </c>
      <c r="H2" s="19" t="inlineStr">
        <is>
          <t>Intégrer</t>
        </is>
      </c>
      <c r="I2" s="19" t="inlineStr">
        <is>
          <t>Faible</t>
        </is>
      </c>
    </row>
    <row r="3">
      <c r="A3" s="3" t="inlineStr">
        <is>
          <t>Délai cible de réponse (jours)</t>
        </is>
      </c>
      <c r="B3" s="21" t="n">
        <v>7</v>
      </c>
      <c r="D3" s="19" t="inlineStr">
        <is>
          <t>Électricité</t>
        </is>
      </c>
      <c r="E3" s="19" t="inlineStr">
        <is>
          <t>Interface technique</t>
        </is>
      </c>
      <c r="F3" s="19" t="inlineStr">
        <is>
          <t>Normale</t>
        </is>
      </c>
      <c r="G3" s="19" t="inlineStr">
        <is>
          <t>À analyser</t>
        </is>
      </c>
      <c r="H3" s="19" t="inlineStr">
        <is>
          <t>Ne pas intégrer</t>
        </is>
      </c>
      <c r="I3" s="19" t="inlineStr">
        <is>
          <t>Moyenne</t>
        </is>
      </c>
    </row>
    <row r="4">
      <c r="A4" s="3" t="inlineStr">
        <is>
          <t>Seuil d’alerte coût HT</t>
        </is>
      </c>
      <c r="B4" s="36" t="n">
        <v>10000</v>
      </c>
      <c r="D4" s="19" t="inlineStr">
        <is>
          <t>Menuiseries</t>
        </is>
      </c>
      <c r="E4" s="19" t="inlineStr">
        <is>
          <t>Optimisation</t>
        </is>
      </c>
      <c r="F4" s="19" t="inlineStr">
        <is>
          <t>Haute</t>
        </is>
      </c>
      <c r="G4" s="19" t="inlineStr">
        <is>
          <t>Chiffrage en cours</t>
        </is>
      </c>
      <c r="H4" s="19" t="inlineStr">
        <is>
          <t>À réétudier</t>
        </is>
      </c>
      <c r="I4" s="19" t="inlineStr">
        <is>
          <t>Élevée</t>
        </is>
      </c>
    </row>
    <row r="5">
      <c r="A5" s="3" t="inlineStr">
        <is>
          <t>Seuil d’alerte délai (jours)</t>
        </is>
      </c>
      <c r="B5" s="21" t="n">
        <v>5</v>
      </c>
      <c r="D5" s="19" t="inlineStr">
        <is>
          <t>Plomberie</t>
        </is>
      </c>
      <c r="E5" s="19" t="inlineStr">
        <is>
          <t>Esthétique</t>
        </is>
      </c>
      <c r="F5" s="19" t="inlineStr">
        <is>
          <t>Critique</t>
        </is>
      </c>
      <c r="G5" s="19" t="inlineStr">
        <is>
          <t>Soumise à décision</t>
        </is>
      </c>
    </row>
    <row r="6">
      <c r="D6" s="19" t="inlineStr">
        <is>
          <t>Revêtements</t>
        </is>
      </c>
      <c r="E6" s="19" t="inlineStr">
        <is>
          <t>Aléa de chantier</t>
        </is>
      </c>
      <c r="G6" s="19" t="inlineStr">
        <is>
          <t>Clôturée</t>
        </is>
      </c>
    </row>
    <row r="7" ht="45" customHeight="1">
      <c r="A7" s="3" t="inlineStr">
        <is>
          <t>Utilisation</t>
        </is>
      </c>
      <c r="B7" s="26" t="inlineStr">
        <is>
          <t>Les cellules jaunes sont modifiables. Les seuils et les listes sont des hypothèses internes à adapter au contexte du chantier fictif.</t>
        </is>
      </c>
      <c r="D7" s="19" t="inlineStr">
        <is>
          <t>Peinture</t>
        </is>
      </c>
      <c r="E7" s="19" t="inlineStr">
        <is>
          <t>Clarification du périmètre</t>
        </is>
      </c>
      <c r="G7" s="19" t="inlineStr">
        <is>
          <t>Annulée</t>
        </is>
      </c>
    </row>
    <row r="8">
      <c r="D8" s="19" t="inlineStr">
        <is>
          <t>Façade</t>
        </is>
      </c>
      <c r="E8" s="19" t="inlineStr">
        <is>
          <t>Erreur documentaire</t>
        </is>
      </c>
    </row>
    <row r="9">
      <c r="D9" s="19" t="inlineStr">
        <is>
          <t>CVC</t>
        </is>
      </c>
    </row>
    <row r="10">
      <c r="D10" s="19" t="inlineStr">
        <is>
          <t>Serrurerie</t>
        </is>
      </c>
    </row>
    <row r="11">
      <c r="D11" s="19" t="inlineStr">
        <is>
          <t>Faux plafonds</t>
        </is>
      </c>
    </row>
    <row r="12">
      <c r="D12" s="19" t="inlineStr">
        <is>
          <t>Gros œuvre</t>
        </is>
      </c>
    </row>
    <row r="13">
      <c r="D13" s="19" t="inlineStr">
        <is>
          <t>Étanchéité</t>
        </is>
      </c>
    </row>
  </sheetData>
  <mergeCells count="1">
    <mergeCell ref="A1:B1"/>
  </mergeCells>
  <dataValidations count="3">
    <dataValidation sqref="B2" showErrorMessage="1" showInputMessage="1" allowBlank="0" errorTitle="Date non valide" error="Saisissez une date comprise entre le 01/01/2020 et le 31/12/2100." type="date" operator="between">
      <formula1>DATE(2020,1,1)</formula1>
      <formula2>DATE(2100,12,31)</formula2>
    </dataValidation>
    <dataValidation sqref="B3 B5" showErrorMessage="1" showInputMessage="1" allowBlank="0" errorTitle="Valeur non valide" error="Saisissez un nombre entier positif ou nul." type="whole" operator="between">
      <formula1>0</formula1>
      <formula2>3650</formula2>
    </dataValidation>
    <dataValidation sqref="B4" showErrorMessage="1" showInputMessage="1" allowBlank="0" errorTitle="Montant non valide" error="Saisissez un montant positif ou nul." type="decimal" operator="between">
      <formula1>0</formula1>
      <formula2>1000000000</formula2>
    </dataValidation>
  </dataValidations>
  <pageMargins left="0.75" right="0.75" top="1" bottom="1" header="0.5" footer="0.5"/>
</worksheet>
</file>

<file path=xl/worksheets/sheet4.xml><?xml version="1.0" encoding="utf-8"?>
<worksheet xmlns="http://schemas.openxmlformats.org/spreadsheetml/2006/main">
  <sheetPr>
    <tabColor rgb="005B6573"/>
    <outlinePr summaryBelow="1" summaryRight="1"/>
    <pageSetUpPr/>
  </sheetPr>
  <dimension ref="A1:D23"/>
  <sheetViews>
    <sheetView showGridLines="0" workbookViewId="0">
      <pane ySplit="4" topLeftCell="A5" activePane="bottomLeft" state="frozen"/>
      <selection pane="bottomLeft" activeCell="A1" sqref="A1"/>
    </sheetView>
  </sheetViews>
  <sheetFormatPr baseColWidth="8" defaultRowHeight="15"/>
  <cols>
    <col width="24" customWidth="1" min="1" max="1"/>
    <col width="52" customWidth="1" min="2" max="2"/>
    <col width="42" customWidth="1" min="3" max="3"/>
    <col width="42" customWidth="1" min="4" max="4"/>
  </cols>
  <sheetData>
    <row r="1" ht="30" customHeight="1">
      <c r="A1" s="1" t="inlineStr">
        <is>
          <t>Mode d’emploi du registre des modifications</t>
        </is>
      </c>
      <c r="B1" s="29" t="n"/>
      <c r="C1" s="29" t="n"/>
      <c r="D1" s="30" t="n"/>
    </row>
    <row r="2" ht="50" customHeight="1">
      <c r="A2" s="3" t="inlineStr">
        <is>
          <t>Finalité</t>
        </is>
      </c>
      <c r="B2" s="5" t="inlineStr">
        <is>
          <t>Centraliser les demandes qui modifient le périmètre prévu et faciliter une décision interne selon le motif, l’avancement, le coût estimé et le délai estimé.</t>
        </is>
      </c>
    </row>
    <row r="3"/>
    <row r="4">
      <c r="A4" s="6" t="inlineStr">
        <is>
          <t>Statut</t>
        </is>
      </c>
      <c r="B4" s="6" t="inlineStr">
        <is>
          <t>Définition opérationnelle</t>
        </is>
      </c>
      <c r="C4" s="6" t="inlineStr">
        <is>
          <t>Action attendue</t>
        </is>
      </c>
      <c r="D4" s="6" t="inlineStr">
        <is>
          <t>Observation</t>
        </is>
      </c>
    </row>
    <row r="5" ht="46" customHeight="1">
      <c r="A5" s="5" t="inlineStr">
        <is>
          <t>Nouvelle</t>
        </is>
      </c>
      <c r="B5" s="5" t="inlineStr">
        <is>
          <t>Demande enregistrée mais pas encore examinée.</t>
        </is>
      </c>
      <c r="C5" s="5" t="inlineStr">
        <is>
          <t>Vérifier la complétude et désigner un responsable.</t>
        </is>
      </c>
      <c r="D5" s="5" t="inlineStr">
        <is>
          <t>Aucune décision n’est encore attendue.</t>
        </is>
      </c>
    </row>
    <row r="6" ht="46" customHeight="1">
      <c r="A6" s="9" t="inlineStr">
        <is>
          <t>À analyser</t>
        </is>
      </c>
      <c r="B6" s="9" t="inlineStr">
        <is>
          <t>Demande qualifiée nécessitant une analyse interne.</t>
        </is>
      </c>
      <c r="C6" s="9" t="inlineStr">
        <is>
          <t>Préciser le périmètre, le motif et les impacts estimés.</t>
        </is>
      </c>
      <c r="D6" s="9" t="inlineStr">
        <is>
          <t>Utiliser les seuils comme repères internes modifiables.</t>
        </is>
      </c>
    </row>
    <row r="7" ht="46" customHeight="1">
      <c r="A7" s="5" t="inlineStr">
        <is>
          <t>Chiffrage en cours</t>
        </is>
      </c>
      <c r="B7" s="5" t="inlineStr">
        <is>
          <t>Estimation du coût ou du délai en préparation.</t>
        </is>
      </c>
      <c r="C7" s="5" t="inlineStr">
        <is>
          <t>Renseigner uniquement les valeurs disponibles.</t>
        </is>
      </c>
      <c r="D7" s="5" t="inlineStr">
        <is>
          <t>Une cellule vide signifie non renseigné, jamais zéro.</t>
        </is>
      </c>
    </row>
    <row r="8" ht="46" customHeight="1">
      <c r="A8" s="9" t="inlineStr">
        <is>
          <t>Soumise à décision</t>
        </is>
      </c>
      <c r="B8" s="9" t="inlineStr">
        <is>
          <t>Éléments disponibles pour arbitrage interne.</t>
        </is>
      </c>
      <c r="C8" s="9" t="inlineStr">
        <is>
          <t>Choisir une décision et renseigner sa date.</t>
        </is>
      </c>
      <c r="D8" s="9" t="inlineStr">
        <is>
          <t>Le statut peut rester actif pendant une réétude.</t>
        </is>
      </c>
    </row>
    <row r="9" ht="46" customHeight="1">
      <c r="A9" s="5" t="inlineStr">
        <is>
          <t>Clôturée</t>
        </is>
      </c>
      <c r="B9" s="5" t="inlineStr">
        <is>
          <t>Instruction terminée dans le registre.</t>
        </is>
      </c>
      <c r="C9" s="5" t="inlineStr">
        <is>
          <t>Vérifier la décision et sa date.</t>
        </is>
      </c>
      <c r="D9" s="5" t="inlineStr">
        <is>
          <t>Une clôture sans décision génère une alerte.</t>
        </is>
      </c>
    </row>
    <row r="10" ht="46" customHeight="1">
      <c r="A10" s="9" t="inlineStr">
        <is>
          <t>Annulée</t>
        </is>
      </c>
      <c r="B10" s="9" t="inlineStr">
        <is>
          <t>Demande retirée ou devenue sans objet.</t>
        </is>
      </c>
      <c r="C10" s="9" t="inlineStr">
        <is>
          <t>Conserver la justification dans la description.</t>
        </is>
      </c>
      <c r="D10" s="9" t="inlineStr">
        <is>
          <t>Le statut apparaît en gris.</t>
        </is>
      </c>
    </row>
    <row r="11"/>
    <row r="12"/>
    <row r="13">
      <c r="A13" s="6" t="inlineStr">
        <is>
          <t>Règle de saisie</t>
        </is>
      </c>
      <c r="B13" s="6" t="inlineStr">
        <is>
          <t>Application</t>
        </is>
      </c>
      <c r="C13" s="6" t="inlineStr">
        <is>
          <t>Contrôle</t>
        </is>
      </c>
      <c r="D13" s="6" t="inlineStr">
        <is>
          <t>Portée</t>
        </is>
      </c>
    </row>
    <row r="14" ht="52" customHeight="1">
      <c r="A14" s="9" t="inlineStr">
        <is>
          <t>Identifiant</t>
        </is>
      </c>
      <c r="B14" s="9" t="inlineStr">
        <is>
          <t>Utiliser un identifiant interne unique par demande.</t>
        </is>
      </c>
      <c r="C14" s="9" t="inlineStr">
        <is>
          <t>Les doublons sont signalés en couleur d’alerte.</t>
        </is>
      </c>
      <c r="D14" s="9" t="inlineStr">
        <is>
          <t>Une ligne sans identifiant est inutilisée.</t>
        </is>
      </c>
    </row>
    <row r="15" ht="52" customHeight="1">
      <c r="A15" s="5" t="inlineStr">
        <is>
          <t>Cellules jaunes</t>
        </is>
      </c>
      <c r="B15" s="5" t="inlineStr">
        <is>
          <t>Renseigner uniquement les données disponibles et utiles.</t>
        </is>
      </c>
      <c r="C15" s="5" t="inlineStr">
        <is>
          <t>Les listes déroulantes limitent les valeurs incohérentes.</t>
        </is>
      </c>
      <c r="D15" s="5" t="inlineStr">
        <is>
          <t>Les listes restent modifiables dans Paramètres.</t>
        </is>
      </c>
    </row>
    <row r="16" ht="52" customHeight="1">
      <c r="A16" s="9" t="inlineStr">
        <is>
          <t>Dates</t>
        </is>
      </c>
      <c r="B16" s="9" t="inlineStr">
        <is>
          <t>Utiliser le format jj/mm/aaaa.</t>
        </is>
      </c>
      <c r="C16" s="9" t="inlineStr">
        <is>
          <t>La date de décision ne peut pas précéder la demande.</t>
        </is>
      </c>
      <c r="D16" s="9" t="inlineStr">
        <is>
          <t>Les dates admises vont du 01/01/2020 au 31/12/2100.</t>
        </is>
      </c>
    </row>
    <row r="17" ht="52" customHeight="1">
      <c r="A17" s="5" t="inlineStr">
        <is>
          <t>Montants et délais</t>
        </is>
      </c>
      <c r="B17" s="5" t="inlineStr">
        <is>
          <t>Laisser vide lorsqu’une estimation n’est pas disponible.</t>
        </is>
      </c>
      <c r="C17" s="5" t="inlineStr">
        <is>
          <t>Seules les valeurs positives ou nulles sont admises.</t>
        </is>
      </c>
      <c r="D17" s="5" t="inlineStr">
        <is>
          <t>Un zéro doit correspondre à une estimation réelle de zéro.</t>
        </is>
      </c>
    </row>
    <row r="18" ht="52" customHeight="1">
      <c r="A18" s="9" t="inlineStr">
        <is>
          <t>Colonnes calculées</t>
        </is>
      </c>
      <c r="B18" s="9" t="inlineStr">
        <is>
          <t>Ne pas remplacer les formules des colonnes W à Y.</t>
        </is>
      </c>
      <c r="C18" s="9" t="inlineStr">
        <is>
          <t>Jours ouverts, alertes et qualité sont recalculés.</t>
        </is>
      </c>
      <c r="D18" s="9" t="inlineStr">
        <is>
          <t>Le recalcul est demandé à l’ouverture du fichier.</t>
        </is>
      </c>
    </row>
    <row r="19" ht="52" customHeight="1">
      <c r="A19" s="5" t="inlineStr">
        <is>
          <t>Alertes</t>
        </is>
      </c>
      <c r="B19" s="5" t="inlineStr">
        <is>
          <t>Examiner les retards, coûts élevés, délais élevés et données manquantes.</t>
        </is>
      </c>
      <c r="C19" s="5" t="inlineStr">
        <is>
          <t>Les seuils sont réglables dans Paramètres.</t>
        </is>
      </c>
      <c r="D19" s="5" t="inlineStr">
        <is>
          <t>Une alerte est une aide à la revue, pas une décision automatique.</t>
        </is>
      </c>
    </row>
    <row r="20" ht="52" customHeight="1">
      <c r="A20" s="9" t="inlineStr">
        <is>
          <t>Décision</t>
        </is>
      </c>
      <c r="B20" s="9" t="inlineStr">
        <is>
          <t>Choisir Intégrer, Ne pas intégrer ou À réétudier.</t>
        </is>
      </c>
      <c r="C20" s="9" t="inlineStr">
        <is>
          <t>Renseigner la date lorsqu’une décision est indiquée.</t>
        </is>
      </c>
      <c r="D20" s="9" t="inlineStr">
        <is>
          <t>Les coûts et délais retenus concernent les demandes intégrées.</t>
        </is>
      </c>
    </row>
    <row r="21"/>
    <row r="22"/>
    <row r="23" ht="78" customHeight="1">
      <c r="A23" s="27" t="inlineStr">
        <is>
          <t>Avertissement</t>
        </is>
      </c>
      <c r="B23" s="28" t="inlineStr">
        <is>
          <t>Ce classeur est un registre opérationnel interne distinct du planning détaillé, du suivi des travaux, du budget engagé et de tout document contractuel ou officiel. Les coûts et délais sont des estimations d’aide à la décision. Le fichier ne garantit aucune conformité juridique, réglementaire, contractuelle ou technique.</t>
        </is>
      </c>
    </row>
  </sheetData>
  <mergeCells count="1">
    <mergeCell ref="A1:D1"/>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Équipe chantier fictive</dc:creator>
  <dc:title xmlns:dc="http://purl.org/dc/elements/1.1/">Suivi des modifications — chantier de démonstration fictif</dc:title>
  <dc:subject xmlns:dc="http://purl.org/dc/elements/1.1/">Registre opérationnel interne des modifications de chantier</dc:subject>
  <dcterms:created xmlns:dcterms="http://purl.org/dc/terms/" xmlns:xsi="http://www.w3.org/2001/XMLSchema-instance" xsi:type="dcterms:W3CDTF">2026-09-07T05:25:24Z</dcterms:created>
  <dcterms:modified xmlns:dcterms="http://purl.org/dc/terms/" xmlns:xsi="http://www.w3.org/2001/XMLSchema-instance" xsi:type="dcterms:W3CDTF">2026-09-07T05:25:24Z</dcterms:modified>
</cp:coreProperties>
</file>