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tard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'Synthèse'!$A$12:$C$19</definedName>
    <definedName name="_xlnm._FilterDatabase" localSheetId="1" hidden="1">'Retards'!$A$3:$R$103</definedName>
    <definedName name="_xlnm._FilterDatabase" localSheetId="2" hidden="1">'Paramètres'!$A$4:$D$12</definedName>
    <definedName name="_xlnm._FilterDatabase" localSheetId="3" hidden="1">'Instructions'!$A$3:$C$11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[$€-fr-FR]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E6772"/>
      <sz val="9"/>
    </font>
    <font>
      <name val="Aptos"/>
      <b val="1"/>
      <color rgb="00FFFFFF"/>
      <sz val="10"/>
    </font>
    <font>
      <name val="Aptos"/>
      <b val="1"/>
      <color rgb="00132238"/>
      <sz val="10"/>
    </font>
    <font>
      <name val="Aptos Display"/>
      <b val="1"/>
      <color rgb="00132238"/>
      <sz val="13"/>
    </font>
    <font>
      <name val="Aptos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E8EEF5"/>
      </patternFill>
    </fill>
    <fill>
      <patternFill patternType="solid">
        <fgColor rgb="00FFFFFF"/>
      </patternFill>
    </fill>
    <fill>
      <patternFill patternType="solid">
        <fgColor rgb="00F5F1E7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1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A84F2A"/>
        <sz val="10"/>
      </font>
      <fill>
        <patternFill patternType="solid">
          <fgColor rgb="00F4CCCC"/>
        </patternFill>
      </fill>
    </dxf>
    <dxf>
      <font>
        <name val="Aptos"/>
        <b val="1"/>
        <color rgb="00A84F2A"/>
        <sz val="10"/>
      </font>
      <fill>
        <patternFill patternType="solid">
          <fgColor rgb="00FCE8B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Jours d’impact par cause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'Synthèse'!C12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'Synthèse'!$A$13:$A$18</f>
            </numRef>
          </cat>
          <val>
            <numRef>
              <f>'Synthèse'!$C$13:$C$18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4608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23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5" customWidth="1" min="4" max="4"/>
    <col width="21" customWidth="1" min="5" max="5"/>
    <col width="15" customWidth="1" min="6" max="6"/>
    <col width="21" customWidth="1" min="7" max="7"/>
    <col width="16" customWidth="1" min="8" max="8"/>
  </cols>
  <sheetData>
    <row r="1" ht="28" customHeight="1">
      <c r="A1" s="1" t="inlineStr">
        <is>
          <t>Suivi des retards chantier — Synthèse</t>
        </is>
      </c>
    </row>
    <row r="2" ht="22" customHeight="1">
      <c r="A2" s="2" t="inlineStr">
        <is>
          <t>Indicateurs calculés sur la période choisie à partir des événements saisis dans la feuille Retards.</t>
        </is>
      </c>
    </row>
    <row r="3">
      <c r="A3" s="3" t="inlineStr">
        <is>
          <t>Début de période</t>
        </is>
      </c>
      <c r="B3" s="40" t="n">
        <v>46212</v>
      </c>
      <c r="C3" s="3" t="inlineStr">
        <is>
          <t>Fin de période</t>
        </is>
      </c>
      <c r="D3" s="40" t="n">
        <v>46272</v>
      </c>
      <c r="E3" s="3" t="inlineStr">
        <is>
          <t>Date de calcul</t>
        </is>
      </c>
      <c r="F3" s="41">
        <f>TODAY()</f>
        <v/>
      </c>
    </row>
    <row r="4"/>
    <row r="5"/>
    <row r="6">
      <c r="A6" s="6" t="inlineStr">
        <is>
          <t>Événements saisis</t>
        </is>
      </c>
      <c r="B6" s="7">
        <f>COUNTIFS('Retards'!$A$4:$A$103,"&lt;&gt;",'Retards'!$E$4:$E$103,"&gt;="&amp;$B$3,'Retards'!$E$4:$E$103,"&lt;="&amp;$D$3)</f>
        <v/>
      </c>
      <c r="C6" s="6" t="inlineStr">
        <is>
          <t>Retards non clos</t>
        </is>
      </c>
      <c r="D6" s="7">
        <f>COUNTIFS('Retards'!$A$4:$A$103,"&lt;&gt;",'Retards'!$M$4:$M$103,"&lt;&gt;Clos",'Retards'!$E$4:$E$103,"&gt;="&amp;$B$3,'Retards'!$E$4:$E$103,"&lt;="&amp;$D$3)</f>
        <v/>
      </c>
      <c r="E6" s="6" t="inlineStr">
        <is>
          <t>Jours de retard</t>
        </is>
      </c>
      <c r="F6" s="7">
        <f>SUMIFS('Retards'!$F$4:$F$103,'Retards'!$A$4:$A$103,"&lt;&gt;",'Retards'!$E$4:$E$103,"&gt;="&amp;$B$3,'Retards'!$E$4:$E$103,"&lt;="&amp;$D$3)</f>
        <v/>
      </c>
      <c r="G6" s="6" t="inlineStr">
        <is>
          <t>Coût estimé</t>
        </is>
      </c>
      <c r="H6" s="42">
        <f>SUMIFS('Retards'!$K$4:$K$103,'Retards'!$A$4:$A$103,"&lt;&gt;",'Retards'!$E$4:$E$103,"&gt;="&amp;$B$3,'Retards'!$E$4:$E$103,"&lt;="&amp;$D$3)</f>
        <v/>
      </c>
    </row>
    <row r="7"/>
    <row r="8">
      <c r="A8" s="6" t="inlineStr">
        <is>
          <t>Jours d’impact</t>
        </is>
      </c>
      <c r="B8" s="7">
        <f>SUMIFS('Retards'!$H$4:$H$103,'Retards'!$A$4:$A$103,"&lt;&gt;",'Retards'!$E$4:$E$103,"&gt;="&amp;$B$3,'Retards'!$E$4:$E$103,"&lt;="&amp;$D$3)</f>
        <v/>
      </c>
      <c r="C8" s="6" t="inlineStr">
        <is>
          <t>Retard moyen</t>
        </is>
      </c>
      <c r="D8" s="9">
        <f>IFERROR(AVERAGEIFS('Retards'!$F$4:$F$103,'Retards'!$A$4:$A$103,"&lt;&gt;",'Retards'!$E$4:$E$103,"&gt;="&amp;$B$3,'Retards'!$E$4:$E$103,"&lt;="&amp;$D$3),"")</f>
        <v/>
      </c>
      <c r="E8" s="6" t="inlineStr">
        <is>
          <t>Critiques non clos</t>
        </is>
      </c>
      <c r="F8" s="7">
        <f>COUNTIFS('Retards'!$A$4:$A$103,"&lt;&gt;",'Retards'!$P$4:$P$103,"Critique",'Retards'!$M$4:$M$103,"&lt;&gt;Clos",'Retards'!$E$4:$E$103,"&gt;="&amp;$B$3,'Retards'!$E$4:$E$103,"&lt;="&amp;$D$3)</f>
        <v/>
      </c>
      <c r="G8" s="6" t="inlineStr">
        <is>
          <t>Taux de clôture</t>
        </is>
      </c>
      <c r="H8" s="43">
        <f>IFERROR(COUNTIFS('Retards'!$A$4:$A$103,"&lt;&gt;",'Retards'!$M$4:$M$103,"Clos",'Retards'!$E$4:$E$103,"&gt;="&amp;$B$3,'Retards'!$E$4:$E$103,"&lt;="&amp;$D$3)/COUNTIFS('Retards'!$A$4:$A$103,"&lt;&gt;",'Retards'!$E$4:$E$103,"&gt;="&amp;$B$3,'Retards'!$E$4:$E$103,"&lt;="&amp;$D$3),"")</f>
        <v/>
      </c>
    </row>
    <row r="9"/>
    <row r="10"/>
    <row r="11"/>
    <row r="12">
      <c r="A12" s="11" t="inlineStr">
        <is>
          <t>Cause</t>
        </is>
      </c>
      <c r="B12" s="11" t="inlineStr">
        <is>
          <t>Nombre</t>
        </is>
      </c>
      <c r="C12" s="11" t="inlineStr">
        <is>
          <t>Jours d’impact</t>
        </is>
      </c>
    </row>
    <row r="13">
      <c r="A13" s="12" t="inlineStr">
        <is>
          <t>Météo</t>
        </is>
      </c>
      <c r="B13" s="13">
        <f>COUNTIFS('Retards'!$G$4:$G$103,$A13,'Retards'!$E$4:$E$103,"&gt;="&amp;$B$3,'Retards'!$E$4:$E$103,"&lt;="&amp;$D$3)</f>
        <v/>
      </c>
      <c r="C13" s="13">
        <f>SUMIFS('Retards'!$H$4:$H$103,'Retards'!$G$4:$G$103,$A13,'Retards'!$E$4:$E$103,"&gt;="&amp;$B$3,'Retards'!$E$4:$E$103,"&lt;="&amp;$D$3)</f>
        <v/>
      </c>
    </row>
    <row r="14">
      <c r="A14" s="14" t="inlineStr">
        <is>
          <t>Approvisionnement</t>
        </is>
      </c>
      <c r="B14" s="15">
        <f>COUNTIFS('Retards'!$G$4:$G$103,$A14,'Retards'!$E$4:$E$103,"&gt;="&amp;$B$3,'Retards'!$E$4:$E$103,"&lt;="&amp;$D$3)</f>
        <v/>
      </c>
      <c r="C14" s="15">
        <f>SUMIFS('Retards'!$H$4:$H$103,'Retards'!$G$4:$G$103,$A14,'Retards'!$E$4:$E$103,"&gt;="&amp;$B$3,'Retards'!$E$4:$E$103,"&lt;="&amp;$D$3)</f>
        <v/>
      </c>
    </row>
    <row r="15">
      <c r="A15" s="12" t="inlineStr">
        <is>
          <t>Coordination</t>
        </is>
      </c>
      <c r="B15" s="13">
        <f>COUNTIFS('Retards'!$G$4:$G$103,$A15,'Retards'!$E$4:$E$103,"&gt;="&amp;$B$3,'Retards'!$E$4:$E$103,"&lt;="&amp;$D$3)</f>
        <v/>
      </c>
      <c r="C15" s="13">
        <f>SUMIFS('Retards'!$H$4:$H$103,'Retards'!$G$4:$G$103,$A15,'Retards'!$E$4:$E$103,"&gt;="&amp;$B$3,'Retards'!$E$4:$E$103,"&lt;="&amp;$D$3)</f>
        <v/>
      </c>
    </row>
    <row r="16">
      <c r="A16" s="14" t="inlineStr">
        <is>
          <t>Ressources</t>
        </is>
      </c>
      <c r="B16" s="15">
        <f>COUNTIFS('Retards'!$G$4:$G$103,$A16,'Retards'!$E$4:$E$103,"&gt;="&amp;$B$3,'Retards'!$E$4:$E$103,"&lt;="&amp;$D$3)</f>
        <v/>
      </c>
      <c r="C16" s="15">
        <f>SUMIFS('Retards'!$H$4:$H$103,'Retards'!$G$4:$G$103,$A16,'Retards'!$E$4:$E$103,"&gt;="&amp;$B$3,'Retards'!$E$4:$E$103,"&lt;="&amp;$D$3)</f>
        <v/>
      </c>
    </row>
    <row r="17">
      <c r="A17" s="12" t="inlineStr">
        <is>
          <t>Études</t>
        </is>
      </c>
      <c r="B17" s="13">
        <f>COUNTIFS('Retards'!$G$4:$G$103,$A17,'Retards'!$E$4:$E$103,"&gt;="&amp;$B$3,'Retards'!$E$4:$E$103,"&lt;="&amp;$D$3)</f>
        <v/>
      </c>
      <c r="C17" s="13">
        <f>SUMIFS('Retards'!$H$4:$H$103,'Retards'!$G$4:$G$103,$A17,'Retards'!$E$4:$E$103,"&gt;="&amp;$B$3,'Retards'!$E$4:$E$103,"&lt;="&amp;$D$3)</f>
        <v/>
      </c>
    </row>
    <row r="18">
      <c r="A18" s="14" t="inlineStr">
        <is>
          <t>Autre</t>
        </is>
      </c>
      <c r="B18" s="15">
        <f>COUNTIFS('Retards'!$G$4:$G$103,$A18,'Retards'!$E$4:$E$103,"&gt;="&amp;$B$3,'Retards'!$E$4:$E$103,"&lt;="&amp;$D$3)</f>
        <v/>
      </c>
      <c r="C18" s="15">
        <f>SUMIFS('Retards'!$H$4:$H$103,'Retards'!$G$4:$G$103,$A18,'Retards'!$E$4:$E$103,"&gt;="&amp;$B$3,'Retards'!$E$4:$E$103,"&lt;="&amp;$D$3)</f>
        <v/>
      </c>
    </row>
    <row r="19">
      <c r="A19" s="16" t="inlineStr">
        <is>
          <t>Total des causes renseignées</t>
        </is>
      </c>
      <c r="B19" s="17">
        <f>SUM(B13:B18)</f>
        <v/>
      </c>
      <c r="C19" s="17">
        <f>SUM(C13:C18)</f>
        <v/>
      </c>
    </row>
    <row r="20"/>
    <row r="21">
      <c r="A21" s="18" t="inlineStr">
        <is>
          <t>Alertes opérationnelles sur la période</t>
        </is>
      </c>
      <c r="B21" s="18" t="n"/>
      <c r="C21" s="18" t="n"/>
      <c r="D21" s="18" t="n"/>
    </row>
    <row r="22">
      <c r="A22" s="14" t="inlineStr">
        <is>
          <t>Rattrapages dépassés</t>
        </is>
      </c>
      <c r="B22" s="19">
        <f>COUNTIFS('Retards'!$R$4:$R$103,"Rattrapage dépassé",'Retards'!$E$4:$E$103,"&gt;="&amp;$B$3,'Retards'!$E$4:$E$103,"&lt;="&amp;$D$3)</f>
        <v/>
      </c>
      <c r="C22" s="14" t="inlineStr">
        <is>
          <t>Données à compléter</t>
        </is>
      </c>
      <c r="D22" s="19">
        <f>COUNTIFS('Retards'!$R$4:$R$103,"Données à compléter",'Retards'!$E$4:$E$103,"&gt;="&amp;$B$3,'Retards'!$E$4:$E$103,"&lt;="&amp;$D$3)</f>
        <v/>
      </c>
    </row>
    <row r="23">
      <c r="A23" s="14" t="inlineStr">
        <is>
          <t>Échéances proches</t>
        </is>
      </c>
      <c r="B23" s="19">
        <f>COUNTIFS('Retards'!$R$4:$R$103,"Échéance proche",'Retards'!$E$4:$E$103,"&gt;="&amp;$B$3,'Retards'!$E$4:$E$103,"&lt;="&amp;$D$3)</f>
        <v/>
      </c>
      <c r="C23" s="14" t="inlineStr">
        <is>
          <t>Priorités hautes non closes</t>
        </is>
      </c>
      <c r="D23" s="19">
        <f>COUNTIFS('Retards'!$P$4:$P$103,"Haute",'Retards'!$M$4:$M$103,"&lt;&gt;Clos",'Retards'!$E$4:$E$103,"&gt;="&amp;$B$3,'Retards'!$E$4:$E$103,"&lt;="&amp;$D$3)</f>
        <v/>
      </c>
    </row>
  </sheetData>
  <autoFilter ref="A12:C19"/>
  <mergeCells count="1">
    <mergeCell ref="A1:H1"/>
  </mergeCells>
  <conditionalFormatting sqref="B22">
    <cfRule type="expression" priority="1" dxfId="0">
      <formula>B22&gt;0</formula>
    </cfRule>
  </conditionalFormatting>
  <conditionalFormatting sqref="D22">
    <cfRule type="expression" priority="2" dxfId="0">
      <formula>D22&gt;0</formula>
    </cfRule>
  </conditionalFormatting>
  <conditionalFormatting sqref="B23">
    <cfRule type="expression" priority="3" dxfId="0">
      <formula>B23&gt;0</formula>
    </cfRule>
  </conditionalFormatting>
  <conditionalFormatting sqref="D23">
    <cfRule type="expression" priority="4" dxfId="1">
      <formula>D23&gt;0</formula>
    </cfRule>
  </conditionalFormatting>
  <dataValidations count="2">
    <dataValidation sqref="B3" showErrorMessage="1" showInputMessage="1" allowBlank="0" errorTitle="Date non valide" error="Saisissez une date comprise entre le 01/01/2020 et aujourd’hui." type="date" operator="between">
      <formula1>DATE(2020,1,1)</formula1>
      <formula2>TODAY()</formula2>
    </dataValidation>
    <dataValidation sqref="D3" showErrorMessage="1" showInputMessage="1" allowBlank="0" errorTitle="Période incohérente" error="La fin de période doit être postérieure au début et ne pas dépasser aujourd’hui." type="custom">
      <formula1>=AND(ISNUMBER(D3),D3&gt;=B3,D3&lt;=TODAY())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R10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29" customWidth="1" min="3" max="3"/>
    <col width="14" customWidth="1" min="4" max="4"/>
    <col width="15" customWidth="1" min="5" max="5"/>
    <col width="17" customWidth="1" min="6" max="6"/>
    <col width="20" customWidth="1" min="7" max="7"/>
    <col width="15" customWidth="1" min="8" max="8"/>
    <col width="17" customWidth="1" min="9" max="9"/>
    <col width="12" customWidth="1" min="10" max="10"/>
    <col width="16" customWidth="1" min="11" max="11"/>
    <col width="20" customWidth="1" min="12" max="12"/>
    <col width="18" customWidth="1" min="13" max="13"/>
    <col width="20" customWidth="1" min="14" max="14"/>
    <col width="19" customWidth="1" min="15" max="15"/>
    <col width="13" customWidth="1" min="16" max="16"/>
    <col width="38" customWidth="1" min="17" max="17"/>
    <col width="25" customWidth="1" min="18" max="18"/>
  </cols>
  <sheetData>
    <row r="1" ht="28" customHeight="1">
      <c r="A1" s="1" t="inlineStr">
        <is>
          <t>Suivi des retards chantier — Événements</t>
        </is>
      </c>
    </row>
    <row r="2" ht="22" customHeight="1">
      <c r="A2" s="2" t="inlineStr">
        <is>
          <t>Saisir les données dans les cellules jaunes ; les colonnes de calcul restent préremplies jusqu’à la ligne 103.</t>
        </is>
      </c>
    </row>
    <row r="3" ht="42" customHeight="1">
      <c r="A3" s="11" t="inlineStr">
        <is>
          <t>Identifiant</t>
        </is>
      </c>
      <c r="B3" s="11" t="inlineStr">
        <is>
          <t>Chantier</t>
        </is>
      </c>
      <c r="C3" s="11" t="inlineStr">
        <is>
          <t>Activité touchée</t>
        </is>
      </c>
      <c r="D3" s="11" t="inlineStr">
        <is>
          <t>Date prévue</t>
        </is>
      </c>
      <c r="E3" s="11" t="inlineStr">
        <is>
          <t>Date du constat</t>
        </is>
      </c>
      <c r="F3" s="11" t="inlineStr">
        <is>
          <t>Retard constaté (jours)</t>
        </is>
      </c>
      <c r="G3" s="11" t="inlineStr">
        <is>
          <t>Cause</t>
        </is>
      </c>
      <c r="H3" s="11" t="inlineStr">
        <is>
          <t>Jours affectés</t>
        </is>
      </c>
      <c r="I3" s="11" t="inlineStr">
        <is>
          <t>Quantité affectée</t>
        </is>
      </c>
      <c r="J3" s="11" t="inlineStr">
        <is>
          <t>Unité</t>
        </is>
      </c>
      <c r="K3" s="11" t="inlineStr">
        <is>
          <t>Coût estimé</t>
        </is>
      </c>
      <c r="L3" s="11" t="inlineStr">
        <is>
          <t>Responsable fictif</t>
        </is>
      </c>
      <c r="M3" s="11" t="inlineStr">
        <is>
          <t>Statut</t>
        </is>
      </c>
      <c r="N3" s="11" t="inlineStr">
        <is>
          <t>Date cible de rattrapage</t>
        </is>
      </c>
      <c r="O3" s="11" t="inlineStr">
        <is>
          <t>Jours avant échéance</t>
        </is>
      </c>
      <c r="P3" s="11" t="inlineStr">
        <is>
          <t>Priorité</t>
        </is>
      </c>
      <c r="Q3" s="11" t="inlineStr">
        <is>
          <t>Commentaire</t>
        </is>
      </c>
      <c r="R3" s="11" t="inlineStr">
        <is>
          <t>Alerte</t>
        </is>
      </c>
    </row>
    <row r="4">
      <c r="A4" s="20" t="inlineStr">
        <is>
          <t>RET-001</t>
        </is>
      </c>
      <c r="B4" s="20" t="inlineStr">
        <is>
          <t>Chantier fictif Atlas</t>
        </is>
      </c>
      <c r="C4" s="21" t="inlineStr">
        <is>
          <t>Livraison des armatures</t>
        </is>
      </c>
      <c r="D4" s="44" t="n">
        <v>46232</v>
      </c>
      <c r="E4" s="44" t="n">
        <v>46241</v>
      </c>
      <c r="F4" s="13">
        <f>IF(OR(D4="",E4=""),"",MAX(0,E4-D4))</f>
        <v/>
      </c>
      <c r="G4" s="20" t="inlineStr">
        <is>
          <t>Approvisionnement</t>
        </is>
      </c>
      <c r="H4" s="23" t="n">
        <v>6</v>
      </c>
      <c r="I4" s="24" t="n">
        <v>12</v>
      </c>
      <c r="J4" s="20" t="inlineStr">
        <is>
          <t>t</t>
        </is>
      </c>
      <c r="K4" s="45" t="n">
        <v>12500</v>
      </c>
      <c r="L4" s="20" t="inlineStr">
        <is>
          <t>Camille Fictive</t>
        </is>
      </c>
      <c r="M4" s="26" t="inlineStr">
        <is>
          <t>Ouvert</t>
        </is>
      </c>
      <c r="N4" s="44" t="n">
        <v>46270</v>
      </c>
      <c r="O4" s="27">
        <f>IF(OR(A4="",N4="",M4="Clos"),"",N4-TODAY())</f>
        <v/>
      </c>
      <c r="P4" s="28">
        <f>IF(A4="","",IF(OR(AND(F4&lt;&gt;"",F4&gt;='Paramètres'!$B$5),AND(K4&lt;&gt;"",K4&gt;='Paramètres'!$B$6)),"Critique",IF(OR(AND(F4&lt;&gt;"",F4&gt;='Paramètres'!$B$7),AND(O4&lt;&gt;"",O4&lt;='Paramètres'!$B$8)),"Haute","Normale")))</f>
        <v/>
      </c>
      <c r="Q4" s="21" t="inlineStr">
        <is>
          <t>Réorganiser la livraison et la zone de stockage.</t>
        </is>
      </c>
      <c r="R4" s="29">
        <f>IF(A4="","",IF(OR(B4="",C4="",D4="",E4="",G4="",L4="",M4="",AND(M4&lt;&gt;"Clos",N4="")),"Données à compléter",IF(M4="Clos","",IF(AND(N4&lt;&gt;"",N4&lt;TODAY()),"Rattrapage dépassé",IF(P4="Critique","Retard critique",IF(AND(O4&lt;&gt;"",O4&lt;='Paramètres'!$B$8),"Échéance proche",""))))))</f>
        <v/>
      </c>
    </row>
    <row r="5">
      <c r="A5" s="20" t="inlineStr">
        <is>
          <t>RET-002</t>
        </is>
      </c>
      <c r="B5" s="20" t="inlineStr">
        <is>
          <t>Résidence imaginaire Aurore</t>
        </is>
      </c>
      <c r="C5" s="21" t="inlineStr">
        <is>
          <t>Étanchéité de la toiture</t>
        </is>
      </c>
      <c r="D5" s="44" t="n">
        <v>46240</v>
      </c>
      <c r="E5" s="44" t="n">
        <v>46254</v>
      </c>
      <c r="F5" s="15">
        <f>IF(OR(D5="",E5=""),"",MAX(0,E5-D5))</f>
        <v/>
      </c>
      <c r="G5" s="20" t="inlineStr">
        <is>
          <t>Météo</t>
        </is>
      </c>
      <c r="H5" s="23" t="n">
        <v>9</v>
      </c>
      <c r="I5" s="24" t="n">
        <v>840</v>
      </c>
      <c r="J5" s="20" t="inlineStr">
        <is>
          <t>m²</t>
        </is>
      </c>
      <c r="K5" s="45" t="n">
        <v>22000</v>
      </c>
      <c r="L5" s="20" t="inlineStr">
        <is>
          <t>Nora Exemple</t>
        </is>
      </c>
      <c r="M5" s="26" t="inlineStr">
        <is>
          <t>Plan d’action</t>
        </is>
      </c>
      <c r="N5" s="44" t="n">
        <v>46274</v>
      </c>
      <c r="O5" s="30">
        <f>IF(OR(A5="",N5="",M5="Clos"),"",N5-TODAY())</f>
        <v/>
      </c>
      <c r="P5" s="31">
        <f>IF(A5="","",IF(OR(AND(F5&lt;&gt;"",F5&gt;='Paramètres'!$B$5),AND(K5&lt;&gt;"",K5&gt;='Paramètres'!$B$6)),"Critique",IF(OR(AND(F5&lt;&gt;"",F5&gt;='Paramètres'!$B$7),AND(O5&lt;&gt;"",O5&lt;='Paramètres'!$B$8)),"Haute","Normale")))</f>
        <v/>
      </c>
      <c r="Q5" s="21" t="inlineStr">
        <is>
          <t>Renfort d’équipe proposé sur deux zones.</t>
        </is>
      </c>
      <c r="R5" s="32">
        <f>IF(A5="","",IF(OR(B5="",C5="",D5="",E5="",G5="",L5="",M5="",AND(M5&lt;&gt;"Clos",N5="")),"Données à compléter",IF(M5="Clos","",IF(AND(N5&lt;&gt;"",N5&lt;TODAY()),"Rattrapage dépassé",IF(P5="Critique","Retard critique",IF(AND(O5&lt;&gt;"",O5&lt;='Paramètres'!$B$8),"Échéance proche",""))))))</f>
        <v/>
      </c>
    </row>
    <row r="6">
      <c r="A6" s="20" t="inlineStr">
        <is>
          <t>RET-003</t>
        </is>
      </c>
      <c r="B6" s="20" t="inlineStr">
        <is>
          <t>Atelier fictif Mistral</t>
        </is>
      </c>
      <c r="C6" s="21" t="inlineStr">
        <is>
          <t>Pose des réseaux intérieurs</t>
        </is>
      </c>
      <c r="D6" s="44" t="n">
        <v>46252</v>
      </c>
      <c r="E6" s="44" t="n">
        <v>46255</v>
      </c>
      <c r="F6" s="13">
        <f>IF(OR(D6="",E6=""),"",MAX(0,E6-D6))</f>
        <v/>
      </c>
      <c r="G6" s="20" t="inlineStr">
        <is>
          <t>Coordination</t>
        </is>
      </c>
      <c r="H6" s="23" t="n">
        <v>2</v>
      </c>
      <c r="I6" s="24" t="n">
        <v>320</v>
      </c>
      <c r="J6" s="20" t="inlineStr">
        <is>
          <t>ml</t>
        </is>
      </c>
      <c r="K6" s="45" t="n">
        <v>2500</v>
      </c>
      <c r="L6" s="20" t="inlineStr">
        <is>
          <t>Hugo Démo</t>
        </is>
      </c>
      <c r="M6" s="26" t="inlineStr">
        <is>
          <t>En surveillance</t>
        </is>
      </c>
      <c r="N6" s="44" t="n">
        <v>46273</v>
      </c>
      <c r="O6" s="27">
        <f>IF(OR(A6="",N6="",M6="Clos"),"",N6-TODAY())</f>
        <v/>
      </c>
      <c r="P6" s="28">
        <f>IF(A6="","",IF(OR(AND(F6&lt;&gt;"",F6&gt;='Paramètres'!$B$5),AND(K6&lt;&gt;"",K6&gt;='Paramètres'!$B$6)),"Critique",IF(OR(AND(F6&lt;&gt;"",F6&gt;='Paramètres'!$B$7),AND(O6&lt;&gt;"",O6&lt;='Paramètres'!$B$8)),"Haute","Normale")))</f>
        <v/>
      </c>
      <c r="Q6" s="21" t="inlineStr">
        <is>
          <t>Coordonner les passages avec les autres lots.</t>
        </is>
      </c>
      <c r="R6" s="29">
        <f>IF(A6="","",IF(OR(B6="",C6="",D6="",E6="",G6="",L6="",M6="",AND(M6&lt;&gt;"Clos",N6="")),"Données à compléter",IF(M6="Clos","",IF(AND(N6&lt;&gt;"",N6&lt;TODAY()),"Rattrapage dépassé",IF(P6="Critique","Retard critique",IF(AND(O6&lt;&gt;"",O6&lt;='Paramètres'!$B$8),"Échéance proche",""))))))</f>
        <v/>
      </c>
    </row>
    <row r="7">
      <c r="A7" s="20" t="inlineStr">
        <is>
          <t>RET-004</t>
        </is>
      </c>
      <c r="B7" s="20" t="inlineStr">
        <is>
          <t>Chantier fictif Atlas</t>
        </is>
      </c>
      <c r="C7" s="21" t="inlineStr">
        <is>
          <t>Implantation de la zone nord</t>
        </is>
      </c>
      <c r="D7" s="44" t="n">
        <v>46256</v>
      </c>
      <c r="E7" s="44" t="n">
        <v>46254</v>
      </c>
      <c r="F7" s="15">
        <f>IF(OR(D7="",E7=""),"",MAX(0,E7-D7))</f>
        <v/>
      </c>
      <c r="G7" s="20" t="inlineStr">
        <is>
          <t>Ressources</t>
        </is>
      </c>
      <c r="H7" s="23" t="n">
        <v>0</v>
      </c>
      <c r="I7" s="24" t="n">
        <v>1</v>
      </c>
      <c r="J7" s="20" t="inlineStr">
        <is>
          <t>forfait</t>
        </is>
      </c>
      <c r="K7" s="45" t="n">
        <v>0</v>
      </c>
      <c r="L7" s="20" t="inlineStr">
        <is>
          <t>Lina Imaginaire</t>
        </is>
      </c>
      <c r="M7" s="26" t="inlineStr">
        <is>
          <t>Clos</t>
        </is>
      </c>
      <c r="N7" s="44" t="n"/>
      <c r="O7" s="30">
        <f>IF(OR(A7="",N7="",M7="Clos"),"",N7-TODAY())</f>
        <v/>
      </c>
      <c r="P7" s="31">
        <f>IF(A7="","",IF(OR(AND(F7&lt;&gt;"",F7&gt;='Paramètres'!$B$5),AND(K7&lt;&gt;"",K7&gt;='Paramètres'!$B$6)),"Critique",IF(OR(AND(F7&lt;&gt;"",F7&gt;='Paramètres'!$B$7),AND(O7&lt;&gt;"",O7&lt;='Paramètres'!$B$8)),"Haute","Normale")))</f>
        <v/>
      </c>
      <c r="Q7" s="21" t="inlineStr">
        <is>
          <t>Événement résorbé sans décalage final.</t>
        </is>
      </c>
      <c r="R7" s="32">
        <f>IF(A7="","",IF(OR(B7="",C7="",D7="",E7="",G7="",L7="",M7="",AND(M7&lt;&gt;"Clos",N7="")),"Données à compléter",IF(M7="Clos","",IF(AND(N7&lt;&gt;"",N7&lt;TODAY()),"Rattrapage dépassé",IF(P7="Critique","Retard critique",IF(AND(O7&lt;&gt;"",O7&lt;='Paramètres'!$B$8),"Échéance proche",""))))))</f>
        <v/>
      </c>
    </row>
    <row r="8">
      <c r="A8" s="20" t="inlineStr">
        <is>
          <t>RET-005</t>
        </is>
      </c>
      <c r="B8" s="20" t="inlineStr">
        <is>
          <t>Résidence imaginaire Aurore</t>
        </is>
      </c>
      <c r="C8" s="21" t="inlineStr">
        <is>
          <t>Validation des plans de synthèse</t>
        </is>
      </c>
      <c r="D8" s="44" t="n">
        <v>46244</v>
      </c>
      <c r="E8" s="44" t="n">
        <v>46251</v>
      </c>
      <c r="F8" s="13">
        <f>IF(OR(D8="",E8=""),"",MAX(0,E8-D8))</f>
        <v/>
      </c>
      <c r="G8" s="20" t="inlineStr">
        <is>
          <t>Études</t>
        </is>
      </c>
      <c r="H8" s="23" t="n">
        <v>5</v>
      </c>
      <c r="I8" s="24" t="n">
        <v>1</v>
      </c>
      <c r="J8" s="20" t="inlineStr">
        <is>
          <t>forfait</t>
        </is>
      </c>
      <c r="K8" s="45" t="n">
        <v>18500</v>
      </c>
      <c r="L8" s="20" t="inlineStr">
        <is>
          <t>Samir Fiction</t>
        </is>
      </c>
      <c r="M8" s="26" t="inlineStr">
        <is>
          <t>Clos</t>
        </is>
      </c>
      <c r="N8" s="44" t="n"/>
      <c r="O8" s="27">
        <f>IF(OR(A8="",N8="",M8="Clos"),"",N8-TODAY())</f>
        <v/>
      </c>
      <c r="P8" s="28">
        <f>IF(A8="","",IF(OR(AND(F8&lt;&gt;"",F8&gt;='Paramètres'!$B$5),AND(K8&lt;&gt;"",K8&gt;='Paramètres'!$B$6)),"Critique",IF(OR(AND(F8&lt;&gt;"",F8&gt;='Paramètres'!$B$7),AND(O8&lt;&gt;"",O8&lt;='Paramètres'!$B$8)),"Haute","Normale")))</f>
        <v/>
      </c>
      <c r="Q8" s="21" t="inlineStr">
        <is>
          <t>Plans validés et diffusés dans l’exemple.</t>
        </is>
      </c>
      <c r="R8" s="29">
        <f>IF(A8="","",IF(OR(B8="",C8="",D8="",E8="",G8="",L8="",M8="",AND(M8&lt;&gt;"Clos",N8="")),"Données à compléter",IF(M8="Clos","",IF(AND(N8&lt;&gt;"",N8&lt;TODAY()),"Rattrapage dépassé",IF(P8="Critique","Retard critique",IF(AND(O8&lt;&gt;"",O8&lt;='Paramètres'!$B$8),"Échéance proche",""))))))</f>
        <v/>
      </c>
    </row>
    <row r="9">
      <c r="A9" s="20" t="inlineStr">
        <is>
          <t>RET-006</t>
        </is>
      </c>
      <c r="B9" s="20" t="inlineStr">
        <is>
          <t>Atelier fictif Mistral</t>
        </is>
      </c>
      <c r="C9" s="21" t="inlineStr">
        <is>
          <t>Réception des équipements</t>
        </is>
      </c>
      <c r="D9" s="44" t="n">
        <v>46260</v>
      </c>
      <c r="E9" s="44" t="n">
        <v>46268</v>
      </c>
      <c r="F9" s="15">
        <f>IF(OR(D9="",E9=""),"",MAX(0,E9-D9))</f>
        <v/>
      </c>
      <c r="G9" s="20" t="n"/>
      <c r="H9" s="23" t="n">
        <v>4</v>
      </c>
      <c r="I9" s="24" t="n">
        <v>8</v>
      </c>
      <c r="J9" s="20" t="inlineStr">
        <is>
          <t>u</t>
        </is>
      </c>
      <c r="K9" s="45" t="n">
        <v>6000</v>
      </c>
      <c r="L9" s="20" t="inlineStr">
        <is>
          <t>Camille Fictive</t>
        </is>
      </c>
      <c r="M9" s="26" t="inlineStr">
        <is>
          <t>Ouvert</t>
        </is>
      </c>
      <c r="N9" s="44" t="n">
        <v>46277</v>
      </c>
      <c r="O9" s="30">
        <f>IF(OR(A9="",N9="",M9="Clos"),"",N9-TODAY())</f>
        <v/>
      </c>
      <c r="P9" s="31">
        <f>IF(A9="","",IF(OR(AND(F9&lt;&gt;"",F9&gt;='Paramètres'!$B$5),AND(K9&lt;&gt;"",K9&gt;='Paramètres'!$B$6)),"Critique",IF(OR(AND(F9&lt;&gt;"",F9&gt;='Paramètres'!$B$7),AND(O9&lt;&gt;"",O9&lt;='Paramètres'!$B$8)),"Haute","Normale")))</f>
        <v/>
      </c>
      <c r="Q9" s="21" t="inlineStr">
        <is>
          <t>Cause volontairement à confirmer pour tester l’alerte de complétude.</t>
        </is>
      </c>
      <c r="R9" s="32">
        <f>IF(A9="","",IF(OR(B9="",C9="",D9="",E9="",G9="",L9="",M9="",AND(M9&lt;&gt;"Clos",N9="")),"Données à compléter",IF(M9="Clos","",IF(AND(N9&lt;&gt;"",N9&lt;TODAY()),"Rattrapage dépassé",IF(P9="Critique","Retard critique",IF(AND(O9&lt;&gt;"",O9&lt;='Paramètres'!$B$8),"Échéance proche",""))))))</f>
        <v/>
      </c>
    </row>
    <row r="10">
      <c r="A10" s="20" t="inlineStr">
        <is>
          <t>RET-007</t>
        </is>
      </c>
      <c r="B10" s="20" t="inlineStr">
        <is>
          <t>Chantier fictif Atlas</t>
        </is>
      </c>
      <c r="C10" s="21" t="inlineStr">
        <is>
          <t>Réservations dans les voiles</t>
        </is>
      </c>
      <c r="D10" s="44" t="n">
        <v>46247</v>
      </c>
      <c r="E10" s="44" t="n">
        <v>46259</v>
      </c>
      <c r="F10" s="13">
        <f>IF(OR(D10="",E10=""),"",MAX(0,E10-D10))</f>
        <v/>
      </c>
      <c r="G10" s="20" t="inlineStr">
        <is>
          <t>Études</t>
        </is>
      </c>
      <c r="H10" s="23" t="n">
        <v>8</v>
      </c>
      <c r="I10" s="24" t="n">
        <v>46</v>
      </c>
      <c r="J10" s="20" t="inlineStr">
        <is>
          <t>u</t>
        </is>
      </c>
      <c r="K10" s="45" t="n">
        <v>9000</v>
      </c>
      <c r="L10" s="20" t="inlineStr">
        <is>
          <t>Nora Exemple</t>
        </is>
      </c>
      <c r="M10" s="26" t="inlineStr">
        <is>
          <t>Plan d’action</t>
        </is>
      </c>
      <c r="N10" s="44" t="n">
        <v>46271</v>
      </c>
      <c r="O10" s="27">
        <f>IF(OR(A10="",N10="",M10="Clos"),"",N10-TODAY())</f>
        <v/>
      </c>
      <c r="P10" s="28">
        <f>IF(A10="","",IF(OR(AND(F10&lt;&gt;"",F10&gt;='Paramètres'!$B$5),AND(K10&lt;&gt;"",K10&gt;='Paramètres'!$B$6)),"Critique",IF(OR(AND(F10&lt;&gt;"",F10&gt;='Paramètres'!$B$7),AND(O10&lt;&gt;"",O10&lt;='Paramètres'!$B$8)),"Haute","Normale")))</f>
        <v/>
      </c>
      <c r="Q10" s="21" t="inlineStr">
        <is>
          <t>Arbitrage interne nécessaire sur les priorités de reprise.</t>
        </is>
      </c>
      <c r="R10" s="29">
        <f>IF(A10="","",IF(OR(B10="",C10="",D10="",E10="",G10="",L10="",M10="",AND(M10&lt;&gt;"Clos",N10="")),"Données à compléter",IF(M10="Clos","",IF(AND(N10&lt;&gt;"",N10&lt;TODAY()),"Rattrapage dépassé",IF(P10="Critique","Retard critique",IF(AND(O10&lt;&gt;"",O10&lt;='Paramètres'!$B$8),"Échéance proche",""))))))</f>
        <v/>
      </c>
    </row>
    <row r="11">
      <c r="A11" s="20" t="inlineStr">
        <is>
          <t>RET-008</t>
        </is>
      </c>
      <c r="B11" s="20" t="inlineStr">
        <is>
          <t>Résidence imaginaire Aurore</t>
        </is>
      </c>
      <c r="C11" s="21" t="inlineStr">
        <is>
          <t>Pose des menuiseries</t>
        </is>
      </c>
      <c r="D11" s="44" t="n">
        <v>46263</v>
      </c>
      <c r="E11" s="44" t="n">
        <v>46269</v>
      </c>
      <c r="F11" s="15">
        <f>IF(OR(D11="",E11=""),"",MAX(0,E11-D11))</f>
        <v/>
      </c>
      <c r="G11" s="20" t="inlineStr">
        <is>
          <t>Coordination</t>
        </is>
      </c>
      <c r="H11" s="23" t="n">
        <v>4</v>
      </c>
      <c r="I11" s="24" t="n">
        <v>28</v>
      </c>
      <c r="J11" s="20" t="inlineStr">
        <is>
          <t>u</t>
        </is>
      </c>
      <c r="K11" s="45" t="n">
        <v>7800</v>
      </c>
      <c r="L11" s="20" t="inlineStr">
        <is>
          <t>Hugo Démo</t>
        </is>
      </c>
      <c r="M11" s="26" t="inlineStr">
        <is>
          <t>En surveillance</t>
        </is>
      </c>
      <c r="N11" s="44" t="n">
        <v>46282</v>
      </c>
      <c r="O11" s="30">
        <f>IF(OR(A11="",N11="",M11="Clos"),"",N11-TODAY())</f>
        <v/>
      </c>
      <c r="P11" s="31">
        <f>IF(A11="","",IF(OR(AND(F11&lt;&gt;"",F11&gt;='Paramètres'!$B$5),AND(K11&lt;&gt;"",K11&gt;='Paramètres'!$B$6)),"Critique",IF(OR(AND(F11&lt;&gt;"",F11&gt;='Paramètres'!$B$7),AND(O11&lt;&gt;"",O11&lt;='Paramètres'!$B$8)),"Haute","Normale")))</f>
        <v/>
      </c>
      <c r="Q11" s="21" t="inlineStr">
        <is>
          <t>Suivre la libération progressive des façades.</t>
        </is>
      </c>
      <c r="R11" s="32">
        <f>IF(A11="","",IF(OR(B11="",C11="",D11="",E11="",G11="",L11="",M11="",AND(M11&lt;&gt;"Clos",N11="")),"Données à compléter",IF(M11="Clos","",IF(AND(N11&lt;&gt;"",N11&lt;TODAY()),"Rattrapage dépassé",IF(P11="Critique","Retard critique",IF(AND(O11&lt;&gt;"",O11&lt;='Paramètres'!$B$8),"Échéance proche",""))))))</f>
        <v/>
      </c>
    </row>
    <row r="12">
      <c r="A12" s="20" t="inlineStr">
        <is>
          <t>RET-009</t>
        </is>
      </c>
      <c r="B12" s="20" t="inlineStr">
        <is>
          <t>Atelier fictif Mistral</t>
        </is>
      </c>
      <c r="C12" s="21" t="inlineStr">
        <is>
          <t>Nettoyage de la zone technique</t>
        </is>
      </c>
      <c r="D12" s="44" t="n">
        <v>46257</v>
      </c>
      <c r="E12" s="44" t="n">
        <v>46262</v>
      </c>
      <c r="F12" s="13">
        <f>IF(OR(D12="",E12=""),"",MAX(0,E12-D12))</f>
        <v/>
      </c>
      <c r="G12" s="20" t="inlineStr">
        <is>
          <t>Ressources</t>
        </is>
      </c>
      <c r="H12" s="23" t="n">
        <v>2</v>
      </c>
      <c r="I12" s="24" t="n">
        <v>650</v>
      </c>
      <c r="J12" s="20" t="inlineStr">
        <is>
          <t>m²</t>
        </is>
      </c>
      <c r="K12" s="45" t="n">
        <v>1200</v>
      </c>
      <c r="L12" s="20" t="inlineStr">
        <is>
          <t>Lina Imaginaire</t>
        </is>
      </c>
      <c r="M12" s="26" t="inlineStr">
        <is>
          <t>Clos</t>
        </is>
      </c>
      <c r="N12" s="44" t="n"/>
      <c r="O12" s="27">
        <f>IF(OR(A12="",N12="",M12="Clos"),"",N12-TODAY())</f>
        <v/>
      </c>
      <c r="P12" s="28">
        <f>IF(A12="","",IF(OR(AND(F12&lt;&gt;"",F12&gt;='Paramètres'!$B$5),AND(K12&lt;&gt;"",K12&gt;='Paramètres'!$B$6)),"Critique",IF(OR(AND(F12&lt;&gt;"",F12&gt;='Paramètres'!$B$7),AND(O12&lt;&gt;"",O12&lt;='Paramètres'!$B$8)),"Haute","Normale")))</f>
        <v/>
      </c>
      <c r="Q12" s="21" t="inlineStr">
        <is>
          <t>Zone remise à disposition.</t>
        </is>
      </c>
      <c r="R12" s="29">
        <f>IF(A12="","",IF(OR(B12="",C12="",D12="",E12="",G12="",L12="",M12="",AND(M12&lt;&gt;"Clos",N12="")),"Données à compléter",IF(M12="Clos","",IF(AND(N12&lt;&gt;"",N12&lt;TODAY()),"Rattrapage dépassé",IF(P12="Critique","Retard critique",IF(AND(O12&lt;&gt;"",O12&lt;='Paramètres'!$B$8),"Échéance proche",""))))))</f>
        <v/>
      </c>
    </row>
    <row r="13">
      <c r="A13" s="20" t="inlineStr">
        <is>
          <t>RET-010</t>
        </is>
      </c>
      <c r="B13" s="20" t="inlineStr">
        <is>
          <t>Chantier fictif Atlas</t>
        </is>
      </c>
      <c r="C13" s="21" t="inlineStr">
        <is>
          <t>Traitement d’un accès provisoire</t>
        </is>
      </c>
      <c r="D13" s="44" t="n">
        <v>46227</v>
      </c>
      <c r="E13" s="44" t="n">
        <v>46247</v>
      </c>
      <c r="F13" s="15">
        <f>IF(OR(D13="",E13=""),"",MAX(0,E13-D13))</f>
        <v/>
      </c>
      <c r="G13" s="20" t="inlineStr">
        <is>
          <t>Autre</t>
        </is>
      </c>
      <c r="H13" s="23" t="n">
        <v>11</v>
      </c>
      <c r="I13" s="24" t="n">
        <v>1</v>
      </c>
      <c r="J13" s="20" t="inlineStr">
        <is>
          <t>forfait</t>
        </is>
      </c>
      <c r="K13" s="45" t="n">
        <v>31000</v>
      </c>
      <c r="L13" s="20" t="inlineStr">
        <is>
          <t>Samir Fiction</t>
        </is>
      </c>
      <c r="M13" s="26" t="inlineStr">
        <is>
          <t>Ouvert</t>
        </is>
      </c>
      <c r="N13" s="44" t="n">
        <v>46287</v>
      </c>
      <c r="O13" s="30">
        <f>IF(OR(A13="",N13="",M13="Clos"),"",N13-TODAY())</f>
        <v/>
      </c>
      <c r="P13" s="31">
        <f>IF(A13="","",IF(OR(AND(F13&lt;&gt;"",F13&gt;='Paramètres'!$B$5),AND(K13&lt;&gt;"",K13&gt;='Paramètres'!$B$6)),"Critique",IF(OR(AND(F13&lt;&gt;"",F13&gt;='Paramètres'!$B$7),AND(O13&lt;&gt;"",O13&lt;='Paramètres'!$B$8)),"Haute","Normale")))</f>
        <v/>
      </c>
      <c r="Q13" s="21" t="inlineStr">
        <is>
          <t>Concentrer le rattrapage sur l’accès prioritaire.</t>
        </is>
      </c>
      <c r="R13" s="32">
        <f>IF(A13="","",IF(OR(B13="",C13="",D13="",E13="",G13="",L13="",M13="",AND(M13&lt;&gt;"Clos",N13="")),"Données à compléter",IF(M13="Clos","",IF(AND(N13&lt;&gt;"",N13&lt;TODAY()),"Rattrapage dépassé",IF(P13="Critique","Retard critique",IF(AND(O13&lt;&gt;"",O13&lt;='Paramètres'!$B$8),"Échéance proche",""))))))</f>
        <v/>
      </c>
    </row>
    <row r="14">
      <c r="A14" s="20" t="n"/>
      <c r="B14" s="20" t="n"/>
      <c r="C14" s="21" t="n"/>
      <c r="D14" s="44" t="n"/>
      <c r="E14" s="44" t="n"/>
      <c r="F14" s="13">
        <f>IF(OR(D14="",E14=""),"",MAX(0,E14-D14))</f>
        <v/>
      </c>
      <c r="G14" s="20" t="n"/>
      <c r="H14" s="23" t="n"/>
      <c r="I14" s="24" t="n"/>
      <c r="J14" s="20" t="n"/>
      <c r="K14" s="45" t="n"/>
      <c r="L14" s="20" t="n"/>
      <c r="M14" s="26" t="n"/>
      <c r="N14" s="44" t="n"/>
      <c r="O14" s="27">
        <f>IF(OR(A14="",N14="",M14="Clos"),"",N14-TODAY())</f>
        <v/>
      </c>
      <c r="P14" s="28">
        <f>IF(A14="","",IF(OR(AND(F14&lt;&gt;"",F14&gt;='Paramètres'!$B$5),AND(K14&lt;&gt;"",K14&gt;='Paramètres'!$B$6)),"Critique",IF(OR(AND(F14&lt;&gt;"",F14&gt;='Paramètres'!$B$7),AND(O14&lt;&gt;"",O14&lt;='Paramètres'!$B$8)),"Haute","Normale")))</f>
        <v/>
      </c>
      <c r="Q14" s="21" t="n"/>
      <c r="R14" s="29">
        <f>IF(A14="","",IF(OR(B14="",C14="",D14="",E14="",G14="",L14="",M14="",AND(M14&lt;&gt;"Clos",N14="")),"Données à compléter",IF(M14="Clos","",IF(AND(N14&lt;&gt;"",N14&lt;TODAY()),"Rattrapage dépassé",IF(P14="Critique","Retard critique",IF(AND(O14&lt;&gt;"",O14&lt;='Paramètres'!$B$8),"Échéance proche",""))))))</f>
        <v/>
      </c>
    </row>
    <row r="15">
      <c r="A15" s="20" t="n"/>
      <c r="B15" s="20" t="n"/>
      <c r="C15" s="21" t="n"/>
      <c r="D15" s="44" t="n"/>
      <c r="E15" s="44" t="n"/>
      <c r="F15" s="15">
        <f>IF(OR(D15="",E15=""),"",MAX(0,E15-D15))</f>
        <v/>
      </c>
      <c r="G15" s="20" t="n"/>
      <c r="H15" s="23" t="n"/>
      <c r="I15" s="24" t="n"/>
      <c r="J15" s="20" t="n"/>
      <c r="K15" s="45" t="n"/>
      <c r="L15" s="20" t="n"/>
      <c r="M15" s="26" t="n"/>
      <c r="N15" s="44" t="n"/>
      <c r="O15" s="30">
        <f>IF(OR(A15="",N15="",M15="Clos"),"",N15-TODAY())</f>
        <v/>
      </c>
      <c r="P15" s="31">
        <f>IF(A15="","",IF(OR(AND(F15&lt;&gt;"",F15&gt;='Paramètres'!$B$5),AND(K15&lt;&gt;"",K15&gt;='Paramètres'!$B$6)),"Critique",IF(OR(AND(F15&lt;&gt;"",F15&gt;='Paramètres'!$B$7),AND(O15&lt;&gt;"",O15&lt;='Paramètres'!$B$8)),"Haute","Normale")))</f>
        <v/>
      </c>
      <c r="Q15" s="21" t="n"/>
      <c r="R15" s="32">
        <f>IF(A15="","",IF(OR(B15="",C15="",D15="",E15="",G15="",L15="",M15="",AND(M15&lt;&gt;"Clos",N15="")),"Données à compléter",IF(M15="Clos","",IF(AND(N15&lt;&gt;"",N15&lt;TODAY()),"Rattrapage dépassé",IF(P15="Critique","Retard critique",IF(AND(O15&lt;&gt;"",O15&lt;='Paramètres'!$B$8),"Échéance proche",""))))))</f>
        <v/>
      </c>
    </row>
    <row r="16">
      <c r="A16" s="20" t="n"/>
      <c r="B16" s="20" t="n"/>
      <c r="C16" s="21" t="n"/>
      <c r="D16" s="44" t="n"/>
      <c r="E16" s="44" t="n"/>
      <c r="F16" s="13">
        <f>IF(OR(D16="",E16=""),"",MAX(0,E16-D16))</f>
        <v/>
      </c>
      <c r="G16" s="20" t="n"/>
      <c r="H16" s="23" t="n"/>
      <c r="I16" s="24" t="n"/>
      <c r="J16" s="20" t="n"/>
      <c r="K16" s="45" t="n"/>
      <c r="L16" s="20" t="n"/>
      <c r="M16" s="26" t="n"/>
      <c r="N16" s="44" t="n"/>
      <c r="O16" s="27">
        <f>IF(OR(A16="",N16="",M16="Clos"),"",N16-TODAY())</f>
        <v/>
      </c>
      <c r="P16" s="28">
        <f>IF(A16="","",IF(OR(AND(F16&lt;&gt;"",F16&gt;='Paramètres'!$B$5),AND(K16&lt;&gt;"",K16&gt;='Paramètres'!$B$6)),"Critique",IF(OR(AND(F16&lt;&gt;"",F16&gt;='Paramètres'!$B$7),AND(O16&lt;&gt;"",O16&lt;='Paramètres'!$B$8)),"Haute","Normale")))</f>
        <v/>
      </c>
      <c r="Q16" s="21" t="n"/>
      <c r="R16" s="29">
        <f>IF(A16="","",IF(OR(B16="",C16="",D16="",E16="",G16="",L16="",M16="",AND(M16&lt;&gt;"Clos",N16="")),"Données à compléter",IF(M16="Clos","",IF(AND(N16&lt;&gt;"",N16&lt;TODAY()),"Rattrapage dépassé",IF(P16="Critique","Retard critique",IF(AND(O16&lt;&gt;"",O16&lt;='Paramètres'!$B$8),"Échéance proche",""))))))</f>
        <v/>
      </c>
    </row>
    <row r="17">
      <c r="A17" s="20" t="n"/>
      <c r="B17" s="20" t="n"/>
      <c r="C17" s="21" t="n"/>
      <c r="D17" s="44" t="n"/>
      <c r="E17" s="44" t="n"/>
      <c r="F17" s="15">
        <f>IF(OR(D17="",E17=""),"",MAX(0,E17-D17))</f>
        <v/>
      </c>
      <c r="G17" s="20" t="n"/>
      <c r="H17" s="23" t="n"/>
      <c r="I17" s="24" t="n"/>
      <c r="J17" s="20" t="n"/>
      <c r="K17" s="45" t="n"/>
      <c r="L17" s="20" t="n"/>
      <c r="M17" s="26" t="n"/>
      <c r="N17" s="44" t="n"/>
      <c r="O17" s="30">
        <f>IF(OR(A17="",N17="",M17="Clos"),"",N17-TODAY())</f>
        <v/>
      </c>
      <c r="P17" s="31">
        <f>IF(A17="","",IF(OR(AND(F17&lt;&gt;"",F17&gt;='Paramètres'!$B$5),AND(K17&lt;&gt;"",K17&gt;='Paramètres'!$B$6)),"Critique",IF(OR(AND(F17&lt;&gt;"",F17&gt;='Paramètres'!$B$7),AND(O17&lt;&gt;"",O17&lt;='Paramètres'!$B$8)),"Haute","Normale")))</f>
        <v/>
      </c>
      <c r="Q17" s="21" t="n"/>
      <c r="R17" s="32">
        <f>IF(A17="","",IF(OR(B17="",C17="",D17="",E17="",G17="",L17="",M17="",AND(M17&lt;&gt;"Clos",N17="")),"Données à compléter",IF(M17="Clos","",IF(AND(N17&lt;&gt;"",N17&lt;TODAY()),"Rattrapage dépassé",IF(P17="Critique","Retard critique",IF(AND(O17&lt;&gt;"",O17&lt;='Paramètres'!$B$8),"Échéance proche",""))))))</f>
        <v/>
      </c>
    </row>
    <row r="18">
      <c r="A18" s="20" t="n"/>
      <c r="B18" s="20" t="n"/>
      <c r="C18" s="21" t="n"/>
      <c r="D18" s="44" t="n"/>
      <c r="E18" s="44" t="n"/>
      <c r="F18" s="13">
        <f>IF(OR(D18="",E18=""),"",MAX(0,E18-D18))</f>
        <v/>
      </c>
      <c r="G18" s="20" t="n"/>
      <c r="H18" s="23" t="n"/>
      <c r="I18" s="24" t="n"/>
      <c r="J18" s="20" t="n"/>
      <c r="K18" s="45" t="n"/>
      <c r="L18" s="20" t="n"/>
      <c r="M18" s="26" t="n"/>
      <c r="N18" s="44" t="n"/>
      <c r="O18" s="27">
        <f>IF(OR(A18="",N18="",M18="Clos"),"",N18-TODAY())</f>
        <v/>
      </c>
      <c r="P18" s="28">
        <f>IF(A18="","",IF(OR(AND(F18&lt;&gt;"",F18&gt;='Paramètres'!$B$5),AND(K18&lt;&gt;"",K18&gt;='Paramètres'!$B$6)),"Critique",IF(OR(AND(F18&lt;&gt;"",F18&gt;='Paramètres'!$B$7),AND(O18&lt;&gt;"",O18&lt;='Paramètres'!$B$8)),"Haute","Normale")))</f>
        <v/>
      </c>
      <c r="Q18" s="21" t="n"/>
      <c r="R18" s="29">
        <f>IF(A18="","",IF(OR(B18="",C18="",D18="",E18="",G18="",L18="",M18="",AND(M18&lt;&gt;"Clos",N18="")),"Données à compléter",IF(M18="Clos","",IF(AND(N18&lt;&gt;"",N18&lt;TODAY()),"Rattrapage dépassé",IF(P18="Critique","Retard critique",IF(AND(O18&lt;&gt;"",O18&lt;='Paramètres'!$B$8),"Échéance proche",""))))))</f>
        <v/>
      </c>
    </row>
    <row r="19">
      <c r="A19" s="20" t="n"/>
      <c r="B19" s="20" t="n"/>
      <c r="C19" s="21" t="n"/>
      <c r="D19" s="44" t="n"/>
      <c r="E19" s="44" t="n"/>
      <c r="F19" s="15">
        <f>IF(OR(D19="",E19=""),"",MAX(0,E19-D19))</f>
        <v/>
      </c>
      <c r="G19" s="20" t="n"/>
      <c r="H19" s="23" t="n"/>
      <c r="I19" s="24" t="n"/>
      <c r="J19" s="20" t="n"/>
      <c r="K19" s="45" t="n"/>
      <c r="L19" s="20" t="n"/>
      <c r="M19" s="26" t="n"/>
      <c r="N19" s="44" t="n"/>
      <c r="O19" s="30">
        <f>IF(OR(A19="",N19="",M19="Clos"),"",N19-TODAY())</f>
        <v/>
      </c>
      <c r="P19" s="31">
        <f>IF(A19="","",IF(OR(AND(F19&lt;&gt;"",F19&gt;='Paramètres'!$B$5),AND(K19&lt;&gt;"",K19&gt;='Paramètres'!$B$6)),"Critique",IF(OR(AND(F19&lt;&gt;"",F19&gt;='Paramètres'!$B$7),AND(O19&lt;&gt;"",O19&lt;='Paramètres'!$B$8)),"Haute","Normale")))</f>
        <v/>
      </c>
      <c r="Q19" s="21" t="n"/>
      <c r="R19" s="32">
        <f>IF(A19="","",IF(OR(B19="",C19="",D19="",E19="",G19="",L19="",M19="",AND(M19&lt;&gt;"Clos",N19="")),"Données à compléter",IF(M19="Clos","",IF(AND(N19&lt;&gt;"",N19&lt;TODAY()),"Rattrapage dépassé",IF(P19="Critique","Retard critique",IF(AND(O19&lt;&gt;"",O19&lt;='Paramètres'!$B$8),"Échéance proche",""))))))</f>
        <v/>
      </c>
    </row>
    <row r="20">
      <c r="A20" s="20" t="n"/>
      <c r="B20" s="20" t="n"/>
      <c r="C20" s="21" t="n"/>
      <c r="D20" s="44" t="n"/>
      <c r="E20" s="44" t="n"/>
      <c r="F20" s="13">
        <f>IF(OR(D20="",E20=""),"",MAX(0,E20-D20))</f>
        <v/>
      </c>
      <c r="G20" s="20" t="n"/>
      <c r="H20" s="23" t="n"/>
      <c r="I20" s="24" t="n"/>
      <c r="J20" s="20" t="n"/>
      <c r="K20" s="45" t="n"/>
      <c r="L20" s="20" t="n"/>
      <c r="M20" s="26" t="n"/>
      <c r="N20" s="44" t="n"/>
      <c r="O20" s="27">
        <f>IF(OR(A20="",N20="",M20="Clos"),"",N20-TODAY())</f>
        <v/>
      </c>
      <c r="P20" s="28">
        <f>IF(A20="","",IF(OR(AND(F20&lt;&gt;"",F20&gt;='Paramètres'!$B$5),AND(K20&lt;&gt;"",K20&gt;='Paramètres'!$B$6)),"Critique",IF(OR(AND(F20&lt;&gt;"",F20&gt;='Paramètres'!$B$7),AND(O20&lt;&gt;"",O20&lt;='Paramètres'!$B$8)),"Haute","Normale")))</f>
        <v/>
      </c>
      <c r="Q20" s="21" t="n"/>
      <c r="R20" s="29">
        <f>IF(A20="","",IF(OR(B20="",C20="",D20="",E20="",G20="",L20="",M20="",AND(M20&lt;&gt;"Clos",N20="")),"Données à compléter",IF(M20="Clos","",IF(AND(N20&lt;&gt;"",N20&lt;TODAY()),"Rattrapage dépassé",IF(P20="Critique","Retard critique",IF(AND(O20&lt;&gt;"",O20&lt;='Paramètres'!$B$8),"Échéance proche",""))))))</f>
        <v/>
      </c>
    </row>
    <row r="21">
      <c r="A21" s="20" t="n"/>
      <c r="B21" s="20" t="n"/>
      <c r="C21" s="21" t="n"/>
      <c r="D21" s="44" t="n"/>
      <c r="E21" s="44" t="n"/>
      <c r="F21" s="15">
        <f>IF(OR(D21="",E21=""),"",MAX(0,E21-D21))</f>
        <v/>
      </c>
      <c r="G21" s="20" t="n"/>
      <c r="H21" s="23" t="n"/>
      <c r="I21" s="24" t="n"/>
      <c r="J21" s="20" t="n"/>
      <c r="K21" s="45" t="n"/>
      <c r="L21" s="20" t="n"/>
      <c r="M21" s="26" t="n"/>
      <c r="N21" s="44" t="n"/>
      <c r="O21" s="30">
        <f>IF(OR(A21="",N21="",M21="Clos"),"",N21-TODAY())</f>
        <v/>
      </c>
      <c r="P21" s="31">
        <f>IF(A21="","",IF(OR(AND(F21&lt;&gt;"",F21&gt;='Paramètres'!$B$5),AND(K21&lt;&gt;"",K21&gt;='Paramètres'!$B$6)),"Critique",IF(OR(AND(F21&lt;&gt;"",F21&gt;='Paramètres'!$B$7),AND(O21&lt;&gt;"",O21&lt;='Paramètres'!$B$8)),"Haute","Normale")))</f>
        <v/>
      </c>
      <c r="Q21" s="21" t="n"/>
      <c r="R21" s="32">
        <f>IF(A21="","",IF(OR(B21="",C21="",D21="",E21="",G21="",L21="",M21="",AND(M21&lt;&gt;"Clos",N21="")),"Données à compléter",IF(M21="Clos","",IF(AND(N21&lt;&gt;"",N21&lt;TODAY()),"Rattrapage dépassé",IF(P21="Critique","Retard critique",IF(AND(O21&lt;&gt;"",O21&lt;='Paramètres'!$B$8),"Échéance proche",""))))))</f>
        <v/>
      </c>
    </row>
    <row r="22">
      <c r="A22" s="20" t="n"/>
      <c r="B22" s="20" t="n"/>
      <c r="C22" s="21" t="n"/>
      <c r="D22" s="44" t="n"/>
      <c r="E22" s="44" t="n"/>
      <c r="F22" s="13">
        <f>IF(OR(D22="",E22=""),"",MAX(0,E22-D22))</f>
        <v/>
      </c>
      <c r="G22" s="20" t="n"/>
      <c r="H22" s="23" t="n"/>
      <c r="I22" s="24" t="n"/>
      <c r="J22" s="20" t="n"/>
      <c r="K22" s="45" t="n"/>
      <c r="L22" s="20" t="n"/>
      <c r="M22" s="26" t="n"/>
      <c r="N22" s="44" t="n"/>
      <c r="O22" s="27">
        <f>IF(OR(A22="",N22="",M22="Clos"),"",N22-TODAY())</f>
        <v/>
      </c>
      <c r="P22" s="28">
        <f>IF(A22="","",IF(OR(AND(F22&lt;&gt;"",F22&gt;='Paramètres'!$B$5),AND(K22&lt;&gt;"",K22&gt;='Paramètres'!$B$6)),"Critique",IF(OR(AND(F22&lt;&gt;"",F22&gt;='Paramètres'!$B$7),AND(O22&lt;&gt;"",O22&lt;='Paramètres'!$B$8)),"Haute","Normale")))</f>
        <v/>
      </c>
      <c r="Q22" s="21" t="n"/>
      <c r="R22" s="29">
        <f>IF(A22="","",IF(OR(B22="",C22="",D22="",E22="",G22="",L22="",M22="",AND(M22&lt;&gt;"Clos",N22="")),"Données à compléter",IF(M22="Clos","",IF(AND(N22&lt;&gt;"",N22&lt;TODAY()),"Rattrapage dépassé",IF(P22="Critique","Retard critique",IF(AND(O22&lt;&gt;"",O22&lt;='Paramètres'!$B$8),"Échéance proche",""))))))</f>
        <v/>
      </c>
    </row>
    <row r="23">
      <c r="A23" s="20" t="n"/>
      <c r="B23" s="20" t="n"/>
      <c r="C23" s="21" t="n"/>
      <c r="D23" s="44" t="n"/>
      <c r="E23" s="44" t="n"/>
      <c r="F23" s="15">
        <f>IF(OR(D23="",E23=""),"",MAX(0,E23-D23))</f>
        <v/>
      </c>
      <c r="G23" s="20" t="n"/>
      <c r="H23" s="23" t="n"/>
      <c r="I23" s="24" t="n"/>
      <c r="J23" s="20" t="n"/>
      <c r="K23" s="45" t="n"/>
      <c r="L23" s="20" t="n"/>
      <c r="M23" s="26" t="n"/>
      <c r="N23" s="44" t="n"/>
      <c r="O23" s="30">
        <f>IF(OR(A23="",N23="",M23="Clos"),"",N23-TODAY())</f>
        <v/>
      </c>
      <c r="P23" s="31">
        <f>IF(A23="","",IF(OR(AND(F23&lt;&gt;"",F23&gt;='Paramètres'!$B$5),AND(K23&lt;&gt;"",K23&gt;='Paramètres'!$B$6)),"Critique",IF(OR(AND(F23&lt;&gt;"",F23&gt;='Paramètres'!$B$7),AND(O23&lt;&gt;"",O23&lt;='Paramètres'!$B$8)),"Haute","Normale")))</f>
        <v/>
      </c>
      <c r="Q23" s="21" t="n"/>
      <c r="R23" s="32">
        <f>IF(A23="","",IF(OR(B23="",C23="",D23="",E23="",G23="",L23="",M23="",AND(M23&lt;&gt;"Clos",N23="")),"Données à compléter",IF(M23="Clos","",IF(AND(N23&lt;&gt;"",N23&lt;TODAY()),"Rattrapage dépassé",IF(P23="Critique","Retard critique",IF(AND(O23&lt;&gt;"",O23&lt;='Paramètres'!$B$8),"Échéance proche",""))))))</f>
        <v/>
      </c>
    </row>
    <row r="24">
      <c r="A24" s="20" t="n"/>
      <c r="B24" s="20" t="n"/>
      <c r="C24" s="21" t="n"/>
      <c r="D24" s="44" t="n"/>
      <c r="E24" s="44" t="n"/>
      <c r="F24" s="13">
        <f>IF(OR(D24="",E24=""),"",MAX(0,E24-D24))</f>
        <v/>
      </c>
      <c r="G24" s="20" t="n"/>
      <c r="H24" s="23" t="n"/>
      <c r="I24" s="24" t="n"/>
      <c r="J24" s="20" t="n"/>
      <c r="K24" s="45" t="n"/>
      <c r="L24" s="20" t="n"/>
      <c r="M24" s="26" t="n"/>
      <c r="N24" s="44" t="n"/>
      <c r="O24" s="27">
        <f>IF(OR(A24="",N24="",M24="Clos"),"",N24-TODAY())</f>
        <v/>
      </c>
      <c r="P24" s="28">
        <f>IF(A24="","",IF(OR(AND(F24&lt;&gt;"",F24&gt;='Paramètres'!$B$5),AND(K24&lt;&gt;"",K24&gt;='Paramètres'!$B$6)),"Critique",IF(OR(AND(F24&lt;&gt;"",F24&gt;='Paramètres'!$B$7),AND(O24&lt;&gt;"",O24&lt;='Paramètres'!$B$8)),"Haute","Normale")))</f>
        <v/>
      </c>
      <c r="Q24" s="21" t="n"/>
      <c r="R24" s="29">
        <f>IF(A24="","",IF(OR(B24="",C24="",D24="",E24="",G24="",L24="",M24="",AND(M24&lt;&gt;"Clos",N24="")),"Données à compléter",IF(M24="Clos","",IF(AND(N24&lt;&gt;"",N24&lt;TODAY()),"Rattrapage dépassé",IF(P24="Critique","Retard critique",IF(AND(O24&lt;&gt;"",O24&lt;='Paramètres'!$B$8),"Échéance proche",""))))))</f>
        <v/>
      </c>
    </row>
    <row r="25">
      <c r="A25" s="20" t="n"/>
      <c r="B25" s="20" t="n"/>
      <c r="C25" s="21" t="n"/>
      <c r="D25" s="44" t="n"/>
      <c r="E25" s="44" t="n"/>
      <c r="F25" s="15">
        <f>IF(OR(D25="",E25=""),"",MAX(0,E25-D25))</f>
        <v/>
      </c>
      <c r="G25" s="20" t="n"/>
      <c r="H25" s="23" t="n"/>
      <c r="I25" s="24" t="n"/>
      <c r="J25" s="20" t="n"/>
      <c r="K25" s="45" t="n"/>
      <c r="L25" s="20" t="n"/>
      <c r="M25" s="26" t="n"/>
      <c r="N25" s="44" t="n"/>
      <c r="O25" s="30">
        <f>IF(OR(A25="",N25="",M25="Clos"),"",N25-TODAY())</f>
        <v/>
      </c>
      <c r="P25" s="31">
        <f>IF(A25="","",IF(OR(AND(F25&lt;&gt;"",F25&gt;='Paramètres'!$B$5),AND(K25&lt;&gt;"",K25&gt;='Paramètres'!$B$6)),"Critique",IF(OR(AND(F25&lt;&gt;"",F25&gt;='Paramètres'!$B$7),AND(O25&lt;&gt;"",O25&lt;='Paramètres'!$B$8)),"Haute","Normale")))</f>
        <v/>
      </c>
      <c r="Q25" s="21" t="n"/>
      <c r="R25" s="32">
        <f>IF(A25="","",IF(OR(B25="",C25="",D25="",E25="",G25="",L25="",M25="",AND(M25&lt;&gt;"Clos",N25="")),"Données à compléter",IF(M25="Clos","",IF(AND(N25&lt;&gt;"",N25&lt;TODAY()),"Rattrapage dépassé",IF(P25="Critique","Retard critique",IF(AND(O25&lt;&gt;"",O25&lt;='Paramètres'!$B$8),"Échéance proche",""))))))</f>
        <v/>
      </c>
    </row>
    <row r="26">
      <c r="A26" s="20" t="n"/>
      <c r="B26" s="20" t="n"/>
      <c r="C26" s="21" t="n"/>
      <c r="D26" s="44" t="n"/>
      <c r="E26" s="44" t="n"/>
      <c r="F26" s="13">
        <f>IF(OR(D26="",E26=""),"",MAX(0,E26-D26))</f>
        <v/>
      </c>
      <c r="G26" s="20" t="n"/>
      <c r="H26" s="23" t="n"/>
      <c r="I26" s="24" t="n"/>
      <c r="J26" s="20" t="n"/>
      <c r="K26" s="45" t="n"/>
      <c r="L26" s="20" t="n"/>
      <c r="M26" s="26" t="n"/>
      <c r="N26" s="44" t="n"/>
      <c r="O26" s="27">
        <f>IF(OR(A26="",N26="",M26="Clos"),"",N26-TODAY())</f>
        <v/>
      </c>
      <c r="P26" s="28">
        <f>IF(A26="","",IF(OR(AND(F26&lt;&gt;"",F26&gt;='Paramètres'!$B$5),AND(K26&lt;&gt;"",K26&gt;='Paramètres'!$B$6)),"Critique",IF(OR(AND(F26&lt;&gt;"",F26&gt;='Paramètres'!$B$7),AND(O26&lt;&gt;"",O26&lt;='Paramètres'!$B$8)),"Haute","Normale")))</f>
        <v/>
      </c>
      <c r="Q26" s="21" t="n"/>
      <c r="R26" s="29">
        <f>IF(A26="","",IF(OR(B26="",C26="",D26="",E26="",G26="",L26="",M26="",AND(M26&lt;&gt;"Clos",N26="")),"Données à compléter",IF(M26="Clos","",IF(AND(N26&lt;&gt;"",N26&lt;TODAY()),"Rattrapage dépassé",IF(P26="Critique","Retard critique",IF(AND(O26&lt;&gt;"",O26&lt;='Paramètres'!$B$8),"Échéance proche",""))))))</f>
        <v/>
      </c>
    </row>
    <row r="27">
      <c r="A27" s="20" t="n"/>
      <c r="B27" s="20" t="n"/>
      <c r="C27" s="21" t="n"/>
      <c r="D27" s="44" t="n"/>
      <c r="E27" s="44" t="n"/>
      <c r="F27" s="15">
        <f>IF(OR(D27="",E27=""),"",MAX(0,E27-D27))</f>
        <v/>
      </c>
      <c r="G27" s="20" t="n"/>
      <c r="H27" s="23" t="n"/>
      <c r="I27" s="24" t="n"/>
      <c r="J27" s="20" t="n"/>
      <c r="K27" s="45" t="n"/>
      <c r="L27" s="20" t="n"/>
      <c r="M27" s="26" t="n"/>
      <c r="N27" s="44" t="n"/>
      <c r="O27" s="30">
        <f>IF(OR(A27="",N27="",M27="Clos"),"",N27-TODAY())</f>
        <v/>
      </c>
      <c r="P27" s="31">
        <f>IF(A27="","",IF(OR(AND(F27&lt;&gt;"",F27&gt;='Paramètres'!$B$5),AND(K27&lt;&gt;"",K27&gt;='Paramètres'!$B$6)),"Critique",IF(OR(AND(F27&lt;&gt;"",F27&gt;='Paramètres'!$B$7),AND(O27&lt;&gt;"",O27&lt;='Paramètres'!$B$8)),"Haute","Normale")))</f>
        <v/>
      </c>
      <c r="Q27" s="21" t="n"/>
      <c r="R27" s="32">
        <f>IF(A27="","",IF(OR(B27="",C27="",D27="",E27="",G27="",L27="",M27="",AND(M27&lt;&gt;"Clos",N27="")),"Données à compléter",IF(M27="Clos","",IF(AND(N27&lt;&gt;"",N27&lt;TODAY()),"Rattrapage dépassé",IF(P27="Critique","Retard critique",IF(AND(O27&lt;&gt;"",O27&lt;='Paramètres'!$B$8),"Échéance proche",""))))))</f>
        <v/>
      </c>
    </row>
    <row r="28">
      <c r="A28" s="20" t="n"/>
      <c r="B28" s="20" t="n"/>
      <c r="C28" s="21" t="n"/>
      <c r="D28" s="44" t="n"/>
      <c r="E28" s="44" t="n"/>
      <c r="F28" s="13">
        <f>IF(OR(D28="",E28=""),"",MAX(0,E28-D28))</f>
        <v/>
      </c>
      <c r="G28" s="20" t="n"/>
      <c r="H28" s="23" t="n"/>
      <c r="I28" s="24" t="n"/>
      <c r="J28" s="20" t="n"/>
      <c r="K28" s="45" t="n"/>
      <c r="L28" s="20" t="n"/>
      <c r="M28" s="26" t="n"/>
      <c r="N28" s="44" t="n"/>
      <c r="O28" s="27">
        <f>IF(OR(A28="",N28="",M28="Clos"),"",N28-TODAY())</f>
        <v/>
      </c>
      <c r="P28" s="28">
        <f>IF(A28="","",IF(OR(AND(F28&lt;&gt;"",F28&gt;='Paramètres'!$B$5),AND(K28&lt;&gt;"",K28&gt;='Paramètres'!$B$6)),"Critique",IF(OR(AND(F28&lt;&gt;"",F28&gt;='Paramètres'!$B$7),AND(O28&lt;&gt;"",O28&lt;='Paramètres'!$B$8)),"Haute","Normale")))</f>
        <v/>
      </c>
      <c r="Q28" s="21" t="n"/>
      <c r="R28" s="29">
        <f>IF(A28="","",IF(OR(B28="",C28="",D28="",E28="",G28="",L28="",M28="",AND(M28&lt;&gt;"Clos",N28="")),"Données à compléter",IF(M28="Clos","",IF(AND(N28&lt;&gt;"",N28&lt;TODAY()),"Rattrapage dépassé",IF(P28="Critique","Retard critique",IF(AND(O28&lt;&gt;"",O28&lt;='Paramètres'!$B$8),"Échéance proche",""))))))</f>
        <v/>
      </c>
    </row>
    <row r="29">
      <c r="A29" s="20" t="n"/>
      <c r="B29" s="20" t="n"/>
      <c r="C29" s="21" t="n"/>
      <c r="D29" s="44" t="n"/>
      <c r="E29" s="44" t="n"/>
      <c r="F29" s="15">
        <f>IF(OR(D29="",E29=""),"",MAX(0,E29-D29))</f>
        <v/>
      </c>
      <c r="G29" s="20" t="n"/>
      <c r="H29" s="23" t="n"/>
      <c r="I29" s="24" t="n"/>
      <c r="J29" s="20" t="n"/>
      <c r="K29" s="45" t="n"/>
      <c r="L29" s="20" t="n"/>
      <c r="M29" s="26" t="n"/>
      <c r="N29" s="44" t="n"/>
      <c r="O29" s="30">
        <f>IF(OR(A29="",N29="",M29="Clos"),"",N29-TODAY())</f>
        <v/>
      </c>
      <c r="P29" s="31">
        <f>IF(A29="","",IF(OR(AND(F29&lt;&gt;"",F29&gt;='Paramètres'!$B$5),AND(K29&lt;&gt;"",K29&gt;='Paramètres'!$B$6)),"Critique",IF(OR(AND(F29&lt;&gt;"",F29&gt;='Paramètres'!$B$7),AND(O29&lt;&gt;"",O29&lt;='Paramètres'!$B$8)),"Haute","Normale")))</f>
        <v/>
      </c>
      <c r="Q29" s="21" t="n"/>
      <c r="R29" s="32">
        <f>IF(A29="","",IF(OR(B29="",C29="",D29="",E29="",G29="",L29="",M29="",AND(M29&lt;&gt;"Clos",N29="")),"Données à compléter",IF(M29="Clos","",IF(AND(N29&lt;&gt;"",N29&lt;TODAY()),"Rattrapage dépassé",IF(P29="Critique","Retard critique",IF(AND(O29&lt;&gt;"",O29&lt;='Paramètres'!$B$8),"Échéance proche",""))))))</f>
        <v/>
      </c>
    </row>
    <row r="30">
      <c r="A30" s="20" t="n"/>
      <c r="B30" s="20" t="n"/>
      <c r="C30" s="21" t="n"/>
      <c r="D30" s="44" t="n"/>
      <c r="E30" s="44" t="n"/>
      <c r="F30" s="13">
        <f>IF(OR(D30="",E30=""),"",MAX(0,E30-D30))</f>
        <v/>
      </c>
      <c r="G30" s="20" t="n"/>
      <c r="H30" s="23" t="n"/>
      <c r="I30" s="24" t="n"/>
      <c r="J30" s="20" t="n"/>
      <c r="K30" s="45" t="n"/>
      <c r="L30" s="20" t="n"/>
      <c r="M30" s="26" t="n"/>
      <c r="N30" s="44" t="n"/>
      <c r="O30" s="27">
        <f>IF(OR(A30="",N30="",M30="Clos"),"",N30-TODAY())</f>
        <v/>
      </c>
      <c r="P30" s="28">
        <f>IF(A30="","",IF(OR(AND(F30&lt;&gt;"",F30&gt;='Paramètres'!$B$5),AND(K30&lt;&gt;"",K30&gt;='Paramètres'!$B$6)),"Critique",IF(OR(AND(F30&lt;&gt;"",F30&gt;='Paramètres'!$B$7),AND(O30&lt;&gt;"",O30&lt;='Paramètres'!$B$8)),"Haute","Normale")))</f>
        <v/>
      </c>
      <c r="Q30" s="21" t="n"/>
      <c r="R30" s="29">
        <f>IF(A30="","",IF(OR(B30="",C30="",D30="",E30="",G30="",L30="",M30="",AND(M30&lt;&gt;"Clos",N30="")),"Données à compléter",IF(M30="Clos","",IF(AND(N30&lt;&gt;"",N30&lt;TODAY()),"Rattrapage dépassé",IF(P30="Critique","Retard critique",IF(AND(O30&lt;&gt;"",O30&lt;='Paramètres'!$B$8),"Échéance proche",""))))))</f>
        <v/>
      </c>
    </row>
    <row r="31">
      <c r="A31" s="20" t="n"/>
      <c r="B31" s="20" t="n"/>
      <c r="C31" s="21" t="n"/>
      <c r="D31" s="44" t="n"/>
      <c r="E31" s="44" t="n"/>
      <c r="F31" s="15">
        <f>IF(OR(D31="",E31=""),"",MAX(0,E31-D31))</f>
        <v/>
      </c>
      <c r="G31" s="20" t="n"/>
      <c r="H31" s="23" t="n"/>
      <c r="I31" s="24" t="n"/>
      <c r="J31" s="20" t="n"/>
      <c r="K31" s="45" t="n"/>
      <c r="L31" s="20" t="n"/>
      <c r="M31" s="26" t="n"/>
      <c r="N31" s="44" t="n"/>
      <c r="O31" s="30">
        <f>IF(OR(A31="",N31="",M31="Clos"),"",N31-TODAY())</f>
        <v/>
      </c>
      <c r="P31" s="31">
        <f>IF(A31="","",IF(OR(AND(F31&lt;&gt;"",F31&gt;='Paramètres'!$B$5),AND(K31&lt;&gt;"",K31&gt;='Paramètres'!$B$6)),"Critique",IF(OR(AND(F31&lt;&gt;"",F31&gt;='Paramètres'!$B$7),AND(O31&lt;&gt;"",O31&lt;='Paramètres'!$B$8)),"Haute","Normale")))</f>
        <v/>
      </c>
      <c r="Q31" s="21" t="n"/>
      <c r="R31" s="32">
        <f>IF(A31="","",IF(OR(B31="",C31="",D31="",E31="",G31="",L31="",M31="",AND(M31&lt;&gt;"Clos",N31="")),"Données à compléter",IF(M31="Clos","",IF(AND(N31&lt;&gt;"",N31&lt;TODAY()),"Rattrapage dépassé",IF(P31="Critique","Retard critique",IF(AND(O31&lt;&gt;"",O31&lt;='Paramètres'!$B$8),"Échéance proche",""))))))</f>
        <v/>
      </c>
    </row>
    <row r="32">
      <c r="A32" s="20" t="n"/>
      <c r="B32" s="20" t="n"/>
      <c r="C32" s="21" t="n"/>
      <c r="D32" s="44" t="n"/>
      <c r="E32" s="44" t="n"/>
      <c r="F32" s="13">
        <f>IF(OR(D32="",E32=""),"",MAX(0,E32-D32))</f>
        <v/>
      </c>
      <c r="G32" s="20" t="n"/>
      <c r="H32" s="23" t="n"/>
      <c r="I32" s="24" t="n"/>
      <c r="J32" s="20" t="n"/>
      <c r="K32" s="45" t="n"/>
      <c r="L32" s="20" t="n"/>
      <c r="M32" s="26" t="n"/>
      <c r="N32" s="44" t="n"/>
      <c r="O32" s="27">
        <f>IF(OR(A32="",N32="",M32="Clos"),"",N32-TODAY())</f>
        <v/>
      </c>
      <c r="P32" s="28">
        <f>IF(A32="","",IF(OR(AND(F32&lt;&gt;"",F32&gt;='Paramètres'!$B$5),AND(K32&lt;&gt;"",K32&gt;='Paramètres'!$B$6)),"Critique",IF(OR(AND(F32&lt;&gt;"",F32&gt;='Paramètres'!$B$7),AND(O32&lt;&gt;"",O32&lt;='Paramètres'!$B$8)),"Haute","Normale")))</f>
        <v/>
      </c>
      <c r="Q32" s="21" t="n"/>
      <c r="R32" s="29">
        <f>IF(A32="","",IF(OR(B32="",C32="",D32="",E32="",G32="",L32="",M32="",AND(M32&lt;&gt;"Clos",N32="")),"Données à compléter",IF(M32="Clos","",IF(AND(N32&lt;&gt;"",N32&lt;TODAY()),"Rattrapage dépassé",IF(P32="Critique","Retard critique",IF(AND(O32&lt;&gt;"",O32&lt;='Paramètres'!$B$8),"Échéance proche",""))))))</f>
        <v/>
      </c>
    </row>
    <row r="33">
      <c r="A33" s="20" t="n"/>
      <c r="B33" s="20" t="n"/>
      <c r="C33" s="21" t="n"/>
      <c r="D33" s="44" t="n"/>
      <c r="E33" s="44" t="n"/>
      <c r="F33" s="15">
        <f>IF(OR(D33="",E33=""),"",MAX(0,E33-D33))</f>
        <v/>
      </c>
      <c r="G33" s="20" t="n"/>
      <c r="H33" s="23" t="n"/>
      <c r="I33" s="24" t="n"/>
      <c r="J33" s="20" t="n"/>
      <c r="K33" s="45" t="n"/>
      <c r="L33" s="20" t="n"/>
      <c r="M33" s="26" t="n"/>
      <c r="N33" s="44" t="n"/>
      <c r="O33" s="30">
        <f>IF(OR(A33="",N33="",M33="Clos"),"",N33-TODAY())</f>
        <v/>
      </c>
      <c r="P33" s="31">
        <f>IF(A33="","",IF(OR(AND(F33&lt;&gt;"",F33&gt;='Paramètres'!$B$5),AND(K33&lt;&gt;"",K33&gt;='Paramètres'!$B$6)),"Critique",IF(OR(AND(F33&lt;&gt;"",F33&gt;='Paramètres'!$B$7),AND(O33&lt;&gt;"",O33&lt;='Paramètres'!$B$8)),"Haute","Normale")))</f>
        <v/>
      </c>
      <c r="Q33" s="21" t="n"/>
      <c r="R33" s="32">
        <f>IF(A33="","",IF(OR(B33="",C33="",D33="",E33="",G33="",L33="",M33="",AND(M33&lt;&gt;"Clos",N33="")),"Données à compléter",IF(M33="Clos","",IF(AND(N33&lt;&gt;"",N33&lt;TODAY()),"Rattrapage dépassé",IF(P33="Critique","Retard critique",IF(AND(O33&lt;&gt;"",O33&lt;='Paramètres'!$B$8),"Échéance proche",""))))))</f>
        <v/>
      </c>
    </row>
    <row r="34">
      <c r="A34" s="20" t="n"/>
      <c r="B34" s="20" t="n"/>
      <c r="C34" s="21" t="n"/>
      <c r="D34" s="44" t="n"/>
      <c r="E34" s="44" t="n"/>
      <c r="F34" s="13">
        <f>IF(OR(D34="",E34=""),"",MAX(0,E34-D34))</f>
        <v/>
      </c>
      <c r="G34" s="20" t="n"/>
      <c r="H34" s="23" t="n"/>
      <c r="I34" s="24" t="n"/>
      <c r="J34" s="20" t="n"/>
      <c r="K34" s="45" t="n"/>
      <c r="L34" s="20" t="n"/>
      <c r="M34" s="26" t="n"/>
      <c r="N34" s="44" t="n"/>
      <c r="O34" s="27">
        <f>IF(OR(A34="",N34="",M34="Clos"),"",N34-TODAY())</f>
        <v/>
      </c>
      <c r="P34" s="28">
        <f>IF(A34="","",IF(OR(AND(F34&lt;&gt;"",F34&gt;='Paramètres'!$B$5),AND(K34&lt;&gt;"",K34&gt;='Paramètres'!$B$6)),"Critique",IF(OR(AND(F34&lt;&gt;"",F34&gt;='Paramètres'!$B$7),AND(O34&lt;&gt;"",O34&lt;='Paramètres'!$B$8)),"Haute","Normale")))</f>
        <v/>
      </c>
      <c r="Q34" s="21" t="n"/>
      <c r="R34" s="29">
        <f>IF(A34="","",IF(OR(B34="",C34="",D34="",E34="",G34="",L34="",M34="",AND(M34&lt;&gt;"Clos",N34="")),"Données à compléter",IF(M34="Clos","",IF(AND(N34&lt;&gt;"",N34&lt;TODAY()),"Rattrapage dépassé",IF(P34="Critique","Retard critique",IF(AND(O34&lt;&gt;"",O34&lt;='Paramètres'!$B$8),"Échéance proche",""))))))</f>
        <v/>
      </c>
    </row>
    <row r="35">
      <c r="A35" s="20" t="n"/>
      <c r="B35" s="20" t="n"/>
      <c r="C35" s="21" t="n"/>
      <c r="D35" s="44" t="n"/>
      <c r="E35" s="44" t="n"/>
      <c r="F35" s="15">
        <f>IF(OR(D35="",E35=""),"",MAX(0,E35-D35))</f>
        <v/>
      </c>
      <c r="G35" s="20" t="n"/>
      <c r="H35" s="23" t="n"/>
      <c r="I35" s="24" t="n"/>
      <c r="J35" s="20" t="n"/>
      <c r="K35" s="45" t="n"/>
      <c r="L35" s="20" t="n"/>
      <c r="M35" s="26" t="n"/>
      <c r="N35" s="44" t="n"/>
      <c r="O35" s="30">
        <f>IF(OR(A35="",N35="",M35="Clos"),"",N35-TODAY())</f>
        <v/>
      </c>
      <c r="P35" s="31">
        <f>IF(A35="","",IF(OR(AND(F35&lt;&gt;"",F35&gt;='Paramètres'!$B$5),AND(K35&lt;&gt;"",K35&gt;='Paramètres'!$B$6)),"Critique",IF(OR(AND(F35&lt;&gt;"",F35&gt;='Paramètres'!$B$7),AND(O35&lt;&gt;"",O35&lt;='Paramètres'!$B$8)),"Haute","Normale")))</f>
        <v/>
      </c>
      <c r="Q35" s="21" t="n"/>
      <c r="R35" s="32">
        <f>IF(A35="","",IF(OR(B35="",C35="",D35="",E35="",G35="",L35="",M35="",AND(M35&lt;&gt;"Clos",N35="")),"Données à compléter",IF(M35="Clos","",IF(AND(N35&lt;&gt;"",N35&lt;TODAY()),"Rattrapage dépassé",IF(P35="Critique","Retard critique",IF(AND(O35&lt;&gt;"",O35&lt;='Paramètres'!$B$8),"Échéance proche",""))))))</f>
        <v/>
      </c>
    </row>
    <row r="36">
      <c r="A36" s="20" t="n"/>
      <c r="B36" s="20" t="n"/>
      <c r="C36" s="21" t="n"/>
      <c r="D36" s="44" t="n"/>
      <c r="E36" s="44" t="n"/>
      <c r="F36" s="13">
        <f>IF(OR(D36="",E36=""),"",MAX(0,E36-D36))</f>
        <v/>
      </c>
      <c r="G36" s="20" t="n"/>
      <c r="H36" s="23" t="n"/>
      <c r="I36" s="24" t="n"/>
      <c r="J36" s="20" t="n"/>
      <c r="K36" s="45" t="n"/>
      <c r="L36" s="20" t="n"/>
      <c r="M36" s="26" t="n"/>
      <c r="N36" s="44" t="n"/>
      <c r="O36" s="27">
        <f>IF(OR(A36="",N36="",M36="Clos"),"",N36-TODAY())</f>
        <v/>
      </c>
      <c r="P36" s="28">
        <f>IF(A36="","",IF(OR(AND(F36&lt;&gt;"",F36&gt;='Paramètres'!$B$5),AND(K36&lt;&gt;"",K36&gt;='Paramètres'!$B$6)),"Critique",IF(OR(AND(F36&lt;&gt;"",F36&gt;='Paramètres'!$B$7),AND(O36&lt;&gt;"",O36&lt;='Paramètres'!$B$8)),"Haute","Normale")))</f>
        <v/>
      </c>
      <c r="Q36" s="21" t="n"/>
      <c r="R36" s="29">
        <f>IF(A36="","",IF(OR(B36="",C36="",D36="",E36="",G36="",L36="",M36="",AND(M36&lt;&gt;"Clos",N36="")),"Données à compléter",IF(M36="Clos","",IF(AND(N36&lt;&gt;"",N36&lt;TODAY()),"Rattrapage dépassé",IF(P36="Critique","Retard critique",IF(AND(O36&lt;&gt;"",O36&lt;='Paramètres'!$B$8),"Échéance proche",""))))))</f>
        <v/>
      </c>
    </row>
    <row r="37">
      <c r="A37" s="20" t="n"/>
      <c r="B37" s="20" t="n"/>
      <c r="C37" s="21" t="n"/>
      <c r="D37" s="44" t="n"/>
      <c r="E37" s="44" t="n"/>
      <c r="F37" s="15">
        <f>IF(OR(D37="",E37=""),"",MAX(0,E37-D37))</f>
        <v/>
      </c>
      <c r="G37" s="20" t="n"/>
      <c r="H37" s="23" t="n"/>
      <c r="I37" s="24" t="n"/>
      <c r="J37" s="20" t="n"/>
      <c r="K37" s="45" t="n"/>
      <c r="L37" s="20" t="n"/>
      <c r="M37" s="26" t="n"/>
      <c r="N37" s="44" t="n"/>
      <c r="O37" s="30">
        <f>IF(OR(A37="",N37="",M37="Clos"),"",N37-TODAY())</f>
        <v/>
      </c>
      <c r="P37" s="31">
        <f>IF(A37="","",IF(OR(AND(F37&lt;&gt;"",F37&gt;='Paramètres'!$B$5),AND(K37&lt;&gt;"",K37&gt;='Paramètres'!$B$6)),"Critique",IF(OR(AND(F37&lt;&gt;"",F37&gt;='Paramètres'!$B$7),AND(O37&lt;&gt;"",O37&lt;='Paramètres'!$B$8)),"Haute","Normale")))</f>
        <v/>
      </c>
      <c r="Q37" s="21" t="n"/>
      <c r="R37" s="32">
        <f>IF(A37="","",IF(OR(B37="",C37="",D37="",E37="",G37="",L37="",M37="",AND(M37&lt;&gt;"Clos",N37="")),"Données à compléter",IF(M37="Clos","",IF(AND(N37&lt;&gt;"",N37&lt;TODAY()),"Rattrapage dépassé",IF(P37="Critique","Retard critique",IF(AND(O37&lt;&gt;"",O37&lt;='Paramètres'!$B$8),"Échéance proche",""))))))</f>
        <v/>
      </c>
    </row>
    <row r="38">
      <c r="A38" s="20" t="n"/>
      <c r="B38" s="20" t="n"/>
      <c r="C38" s="21" t="n"/>
      <c r="D38" s="44" t="n"/>
      <c r="E38" s="44" t="n"/>
      <c r="F38" s="13">
        <f>IF(OR(D38="",E38=""),"",MAX(0,E38-D38))</f>
        <v/>
      </c>
      <c r="G38" s="20" t="n"/>
      <c r="H38" s="23" t="n"/>
      <c r="I38" s="24" t="n"/>
      <c r="J38" s="20" t="n"/>
      <c r="K38" s="45" t="n"/>
      <c r="L38" s="20" t="n"/>
      <c r="M38" s="26" t="n"/>
      <c r="N38" s="44" t="n"/>
      <c r="O38" s="27">
        <f>IF(OR(A38="",N38="",M38="Clos"),"",N38-TODAY())</f>
        <v/>
      </c>
      <c r="P38" s="28">
        <f>IF(A38="","",IF(OR(AND(F38&lt;&gt;"",F38&gt;='Paramètres'!$B$5),AND(K38&lt;&gt;"",K38&gt;='Paramètres'!$B$6)),"Critique",IF(OR(AND(F38&lt;&gt;"",F38&gt;='Paramètres'!$B$7),AND(O38&lt;&gt;"",O38&lt;='Paramètres'!$B$8)),"Haute","Normale")))</f>
        <v/>
      </c>
      <c r="Q38" s="21" t="n"/>
      <c r="R38" s="29">
        <f>IF(A38="","",IF(OR(B38="",C38="",D38="",E38="",G38="",L38="",M38="",AND(M38&lt;&gt;"Clos",N38="")),"Données à compléter",IF(M38="Clos","",IF(AND(N38&lt;&gt;"",N38&lt;TODAY()),"Rattrapage dépassé",IF(P38="Critique","Retard critique",IF(AND(O38&lt;&gt;"",O38&lt;='Paramètres'!$B$8),"Échéance proche",""))))))</f>
        <v/>
      </c>
    </row>
    <row r="39">
      <c r="A39" s="20" t="n"/>
      <c r="B39" s="20" t="n"/>
      <c r="C39" s="21" t="n"/>
      <c r="D39" s="44" t="n"/>
      <c r="E39" s="44" t="n"/>
      <c r="F39" s="15">
        <f>IF(OR(D39="",E39=""),"",MAX(0,E39-D39))</f>
        <v/>
      </c>
      <c r="G39" s="20" t="n"/>
      <c r="H39" s="23" t="n"/>
      <c r="I39" s="24" t="n"/>
      <c r="J39" s="20" t="n"/>
      <c r="K39" s="45" t="n"/>
      <c r="L39" s="20" t="n"/>
      <c r="M39" s="26" t="n"/>
      <c r="N39" s="44" t="n"/>
      <c r="O39" s="30">
        <f>IF(OR(A39="",N39="",M39="Clos"),"",N39-TODAY())</f>
        <v/>
      </c>
      <c r="P39" s="31">
        <f>IF(A39="","",IF(OR(AND(F39&lt;&gt;"",F39&gt;='Paramètres'!$B$5),AND(K39&lt;&gt;"",K39&gt;='Paramètres'!$B$6)),"Critique",IF(OR(AND(F39&lt;&gt;"",F39&gt;='Paramètres'!$B$7),AND(O39&lt;&gt;"",O39&lt;='Paramètres'!$B$8)),"Haute","Normale")))</f>
        <v/>
      </c>
      <c r="Q39" s="21" t="n"/>
      <c r="R39" s="32">
        <f>IF(A39="","",IF(OR(B39="",C39="",D39="",E39="",G39="",L39="",M39="",AND(M39&lt;&gt;"Clos",N39="")),"Données à compléter",IF(M39="Clos","",IF(AND(N39&lt;&gt;"",N39&lt;TODAY()),"Rattrapage dépassé",IF(P39="Critique","Retard critique",IF(AND(O39&lt;&gt;"",O39&lt;='Paramètres'!$B$8),"Échéance proche",""))))))</f>
        <v/>
      </c>
    </row>
    <row r="40">
      <c r="A40" s="20" t="n"/>
      <c r="B40" s="20" t="n"/>
      <c r="C40" s="21" t="n"/>
      <c r="D40" s="44" t="n"/>
      <c r="E40" s="44" t="n"/>
      <c r="F40" s="13">
        <f>IF(OR(D40="",E40=""),"",MAX(0,E40-D40))</f>
        <v/>
      </c>
      <c r="G40" s="20" t="n"/>
      <c r="H40" s="23" t="n"/>
      <c r="I40" s="24" t="n"/>
      <c r="J40" s="20" t="n"/>
      <c r="K40" s="45" t="n"/>
      <c r="L40" s="20" t="n"/>
      <c r="M40" s="26" t="n"/>
      <c r="N40" s="44" t="n"/>
      <c r="O40" s="27">
        <f>IF(OR(A40="",N40="",M40="Clos"),"",N40-TODAY())</f>
        <v/>
      </c>
      <c r="P40" s="28">
        <f>IF(A40="","",IF(OR(AND(F40&lt;&gt;"",F40&gt;='Paramètres'!$B$5),AND(K40&lt;&gt;"",K40&gt;='Paramètres'!$B$6)),"Critique",IF(OR(AND(F40&lt;&gt;"",F40&gt;='Paramètres'!$B$7),AND(O40&lt;&gt;"",O40&lt;='Paramètres'!$B$8)),"Haute","Normale")))</f>
        <v/>
      </c>
      <c r="Q40" s="21" t="n"/>
      <c r="R40" s="29">
        <f>IF(A40="","",IF(OR(B40="",C40="",D40="",E40="",G40="",L40="",M40="",AND(M40&lt;&gt;"Clos",N40="")),"Données à compléter",IF(M40="Clos","",IF(AND(N40&lt;&gt;"",N40&lt;TODAY()),"Rattrapage dépassé",IF(P40="Critique","Retard critique",IF(AND(O40&lt;&gt;"",O40&lt;='Paramètres'!$B$8),"Échéance proche",""))))))</f>
        <v/>
      </c>
    </row>
    <row r="41">
      <c r="A41" s="20" t="n"/>
      <c r="B41" s="20" t="n"/>
      <c r="C41" s="21" t="n"/>
      <c r="D41" s="44" t="n"/>
      <c r="E41" s="44" t="n"/>
      <c r="F41" s="15">
        <f>IF(OR(D41="",E41=""),"",MAX(0,E41-D41))</f>
        <v/>
      </c>
      <c r="G41" s="20" t="n"/>
      <c r="H41" s="23" t="n"/>
      <c r="I41" s="24" t="n"/>
      <c r="J41" s="20" t="n"/>
      <c r="K41" s="45" t="n"/>
      <c r="L41" s="20" t="n"/>
      <c r="M41" s="26" t="n"/>
      <c r="N41" s="44" t="n"/>
      <c r="O41" s="30">
        <f>IF(OR(A41="",N41="",M41="Clos"),"",N41-TODAY())</f>
        <v/>
      </c>
      <c r="P41" s="31">
        <f>IF(A41="","",IF(OR(AND(F41&lt;&gt;"",F41&gt;='Paramètres'!$B$5),AND(K41&lt;&gt;"",K41&gt;='Paramètres'!$B$6)),"Critique",IF(OR(AND(F41&lt;&gt;"",F41&gt;='Paramètres'!$B$7),AND(O41&lt;&gt;"",O41&lt;='Paramètres'!$B$8)),"Haute","Normale")))</f>
        <v/>
      </c>
      <c r="Q41" s="21" t="n"/>
      <c r="R41" s="32">
        <f>IF(A41="","",IF(OR(B41="",C41="",D41="",E41="",G41="",L41="",M41="",AND(M41&lt;&gt;"Clos",N41="")),"Données à compléter",IF(M41="Clos","",IF(AND(N41&lt;&gt;"",N41&lt;TODAY()),"Rattrapage dépassé",IF(P41="Critique","Retard critique",IF(AND(O41&lt;&gt;"",O41&lt;='Paramètres'!$B$8),"Échéance proche",""))))))</f>
        <v/>
      </c>
    </row>
    <row r="42">
      <c r="A42" s="20" t="n"/>
      <c r="B42" s="20" t="n"/>
      <c r="C42" s="21" t="n"/>
      <c r="D42" s="44" t="n"/>
      <c r="E42" s="44" t="n"/>
      <c r="F42" s="13">
        <f>IF(OR(D42="",E42=""),"",MAX(0,E42-D42))</f>
        <v/>
      </c>
      <c r="G42" s="20" t="n"/>
      <c r="H42" s="23" t="n"/>
      <c r="I42" s="24" t="n"/>
      <c r="J42" s="20" t="n"/>
      <c r="K42" s="45" t="n"/>
      <c r="L42" s="20" t="n"/>
      <c r="M42" s="26" t="n"/>
      <c r="N42" s="44" t="n"/>
      <c r="O42" s="27">
        <f>IF(OR(A42="",N42="",M42="Clos"),"",N42-TODAY())</f>
        <v/>
      </c>
      <c r="P42" s="28">
        <f>IF(A42="","",IF(OR(AND(F42&lt;&gt;"",F42&gt;='Paramètres'!$B$5),AND(K42&lt;&gt;"",K42&gt;='Paramètres'!$B$6)),"Critique",IF(OR(AND(F42&lt;&gt;"",F42&gt;='Paramètres'!$B$7),AND(O42&lt;&gt;"",O42&lt;='Paramètres'!$B$8)),"Haute","Normale")))</f>
        <v/>
      </c>
      <c r="Q42" s="21" t="n"/>
      <c r="R42" s="29">
        <f>IF(A42="","",IF(OR(B42="",C42="",D42="",E42="",G42="",L42="",M42="",AND(M42&lt;&gt;"Clos",N42="")),"Données à compléter",IF(M42="Clos","",IF(AND(N42&lt;&gt;"",N42&lt;TODAY()),"Rattrapage dépassé",IF(P42="Critique","Retard critique",IF(AND(O42&lt;&gt;"",O42&lt;='Paramètres'!$B$8),"Échéance proche",""))))))</f>
        <v/>
      </c>
    </row>
    <row r="43">
      <c r="A43" s="20" t="n"/>
      <c r="B43" s="20" t="n"/>
      <c r="C43" s="21" t="n"/>
      <c r="D43" s="44" t="n"/>
      <c r="E43" s="44" t="n"/>
      <c r="F43" s="15">
        <f>IF(OR(D43="",E43=""),"",MAX(0,E43-D43))</f>
        <v/>
      </c>
      <c r="G43" s="20" t="n"/>
      <c r="H43" s="23" t="n"/>
      <c r="I43" s="24" t="n"/>
      <c r="J43" s="20" t="n"/>
      <c r="K43" s="45" t="n"/>
      <c r="L43" s="20" t="n"/>
      <c r="M43" s="26" t="n"/>
      <c r="N43" s="44" t="n"/>
      <c r="O43" s="30">
        <f>IF(OR(A43="",N43="",M43="Clos"),"",N43-TODAY())</f>
        <v/>
      </c>
      <c r="P43" s="31">
        <f>IF(A43="","",IF(OR(AND(F43&lt;&gt;"",F43&gt;='Paramètres'!$B$5),AND(K43&lt;&gt;"",K43&gt;='Paramètres'!$B$6)),"Critique",IF(OR(AND(F43&lt;&gt;"",F43&gt;='Paramètres'!$B$7),AND(O43&lt;&gt;"",O43&lt;='Paramètres'!$B$8)),"Haute","Normale")))</f>
        <v/>
      </c>
      <c r="Q43" s="21" t="n"/>
      <c r="R43" s="32">
        <f>IF(A43="","",IF(OR(B43="",C43="",D43="",E43="",G43="",L43="",M43="",AND(M43&lt;&gt;"Clos",N43="")),"Données à compléter",IF(M43="Clos","",IF(AND(N43&lt;&gt;"",N43&lt;TODAY()),"Rattrapage dépassé",IF(P43="Critique","Retard critique",IF(AND(O43&lt;&gt;"",O43&lt;='Paramètres'!$B$8),"Échéance proche",""))))))</f>
        <v/>
      </c>
    </row>
    <row r="44">
      <c r="A44" s="20" t="n"/>
      <c r="B44" s="20" t="n"/>
      <c r="C44" s="21" t="n"/>
      <c r="D44" s="44" t="n"/>
      <c r="E44" s="44" t="n"/>
      <c r="F44" s="13">
        <f>IF(OR(D44="",E44=""),"",MAX(0,E44-D44))</f>
        <v/>
      </c>
      <c r="G44" s="20" t="n"/>
      <c r="H44" s="23" t="n"/>
      <c r="I44" s="24" t="n"/>
      <c r="J44" s="20" t="n"/>
      <c r="K44" s="45" t="n"/>
      <c r="L44" s="20" t="n"/>
      <c r="M44" s="26" t="n"/>
      <c r="N44" s="44" t="n"/>
      <c r="O44" s="27">
        <f>IF(OR(A44="",N44="",M44="Clos"),"",N44-TODAY())</f>
        <v/>
      </c>
      <c r="P44" s="28">
        <f>IF(A44="","",IF(OR(AND(F44&lt;&gt;"",F44&gt;='Paramètres'!$B$5),AND(K44&lt;&gt;"",K44&gt;='Paramètres'!$B$6)),"Critique",IF(OR(AND(F44&lt;&gt;"",F44&gt;='Paramètres'!$B$7),AND(O44&lt;&gt;"",O44&lt;='Paramètres'!$B$8)),"Haute","Normale")))</f>
        <v/>
      </c>
      <c r="Q44" s="21" t="n"/>
      <c r="R44" s="29">
        <f>IF(A44="","",IF(OR(B44="",C44="",D44="",E44="",G44="",L44="",M44="",AND(M44&lt;&gt;"Clos",N44="")),"Données à compléter",IF(M44="Clos","",IF(AND(N44&lt;&gt;"",N44&lt;TODAY()),"Rattrapage dépassé",IF(P44="Critique","Retard critique",IF(AND(O44&lt;&gt;"",O44&lt;='Paramètres'!$B$8),"Échéance proche",""))))))</f>
        <v/>
      </c>
    </row>
    <row r="45">
      <c r="A45" s="20" t="n"/>
      <c r="B45" s="20" t="n"/>
      <c r="C45" s="21" t="n"/>
      <c r="D45" s="44" t="n"/>
      <c r="E45" s="44" t="n"/>
      <c r="F45" s="15">
        <f>IF(OR(D45="",E45=""),"",MAX(0,E45-D45))</f>
        <v/>
      </c>
      <c r="G45" s="20" t="n"/>
      <c r="H45" s="23" t="n"/>
      <c r="I45" s="24" t="n"/>
      <c r="J45" s="20" t="n"/>
      <c r="K45" s="45" t="n"/>
      <c r="L45" s="20" t="n"/>
      <c r="M45" s="26" t="n"/>
      <c r="N45" s="44" t="n"/>
      <c r="O45" s="30">
        <f>IF(OR(A45="",N45="",M45="Clos"),"",N45-TODAY())</f>
        <v/>
      </c>
      <c r="P45" s="31">
        <f>IF(A45="","",IF(OR(AND(F45&lt;&gt;"",F45&gt;='Paramètres'!$B$5),AND(K45&lt;&gt;"",K45&gt;='Paramètres'!$B$6)),"Critique",IF(OR(AND(F45&lt;&gt;"",F45&gt;='Paramètres'!$B$7),AND(O45&lt;&gt;"",O45&lt;='Paramètres'!$B$8)),"Haute","Normale")))</f>
        <v/>
      </c>
      <c r="Q45" s="21" t="n"/>
      <c r="R45" s="32">
        <f>IF(A45="","",IF(OR(B45="",C45="",D45="",E45="",G45="",L45="",M45="",AND(M45&lt;&gt;"Clos",N45="")),"Données à compléter",IF(M45="Clos","",IF(AND(N45&lt;&gt;"",N45&lt;TODAY()),"Rattrapage dépassé",IF(P45="Critique","Retard critique",IF(AND(O45&lt;&gt;"",O45&lt;='Paramètres'!$B$8),"Échéance proche",""))))))</f>
        <v/>
      </c>
    </row>
    <row r="46">
      <c r="A46" s="20" t="n"/>
      <c r="B46" s="20" t="n"/>
      <c r="C46" s="21" t="n"/>
      <c r="D46" s="44" t="n"/>
      <c r="E46" s="44" t="n"/>
      <c r="F46" s="13">
        <f>IF(OR(D46="",E46=""),"",MAX(0,E46-D46))</f>
        <v/>
      </c>
      <c r="G46" s="20" t="n"/>
      <c r="H46" s="23" t="n"/>
      <c r="I46" s="24" t="n"/>
      <c r="J46" s="20" t="n"/>
      <c r="K46" s="45" t="n"/>
      <c r="L46" s="20" t="n"/>
      <c r="M46" s="26" t="n"/>
      <c r="N46" s="44" t="n"/>
      <c r="O46" s="27">
        <f>IF(OR(A46="",N46="",M46="Clos"),"",N46-TODAY())</f>
        <v/>
      </c>
      <c r="P46" s="28">
        <f>IF(A46="","",IF(OR(AND(F46&lt;&gt;"",F46&gt;='Paramètres'!$B$5),AND(K46&lt;&gt;"",K46&gt;='Paramètres'!$B$6)),"Critique",IF(OR(AND(F46&lt;&gt;"",F46&gt;='Paramètres'!$B$7),AND(O46&lt;&gt;"",O46&lt;='Paramètres'!$B$8)),"Haute","Normale")))</f>
        <v/>
      </c>
      <c r="Q46" s="21" t="n"/>
      <c r="R46" s="29">
        <f>IF(A46="","",IF(OR(B46="",C46="",D46="",E46="",G46="",L46="",M46="",AND(M46&lt;&gt;"Clos",N46="")),"Données à compléter",IF(M46="Clos","",IF(AND(N46&lt;&gt;"",N46&lt;TODAY()),"Rattrapage dépassé",IF(P46="Critique","Retard critique",IF(AND(O46&lt;&gt;"",O46&lt;='Paramètres'!$B$8),"Échéance proche",""))))))</f>
        <v/>
      </c>
    </row>
    <row r="47">
      <c r="A47" s="20" t="n"/>
      <c r="B47" s="20" t="n"/>
      <c r="C47" s="21" t="n"/>
      <c r="D47" s="44" t="n"/>
      <c r="E47" s="44" t="n"/>
      <c r="F47" s="15">
        <f>IF(OR(D47="",E47=""),"",MAX(0,E47-D47))</f>
        <v/>
      </c>
      <c r="G47" s="20" t="n"/>
      <c r="H47" s="23" t="n"/>
      <c r="I47" s="24" t="n"/>
      <c r="J47" s="20" t="n"/>
      <c r="K47" s="45" t="n"/>
      <c r="L47" s="20" t="n"/>
      <c r="M47" s="26" t="n"/>
      <c r="N47" s="44" t="n"/>
      <c r="O47" s="30">
        <f>IF(OR(A47="",N47="",M47="Clos"),"",N47-TODAY())</f>
        <v/>
      </c>
      <c r="P47" s="31">
        <f>IF(A47="","",IF(OR(AND(F47&lt;&gt;"",F47&gt;='Paramètres'!$B$5),AND(K47&lt;&gt;"",K47&gt;='Paramètres'!$B$6)),"Critique",IF(OR(AND(F47&lt;&gt;"",F47&gt;='Paramètres'!$B$7),AND(O47&lt;&gt;"",O47&lt;='Paramètres'!$B$8)),"Haute","Normale")))</f>
        <v/>
      </c>
      <c r="Q47" s="21" t="n"/>
      <c r="R47" s="32">
        <f>IF(A47="","",IF(OR(B47="",C47="",D47="",E47="",G47="",L47="",M47="",AND(M47&lt;&gt;"Clos",N47="")),"Données à compléter",IF(M47="Clos","",IF(AND(N47&lt;&gt;"",N47&lt;TODAY()),"Rattrapage dépassé",IF(P47="Critique","Retard critique",IF(AND(O47&lt;&gt;"",O47&lt;='Paramètres'!$B$8),"Échéance proche",""))))))</f>
        <v/>
      </c>
    </row>
    <row r="48">
      <c r="A48" s="20" t="n"/>
      <c r="B48" s="20" t="n"/>
      <c r="C48" s="21" t="n"/>
      <c r="D48" s="44" t="n"/>
      <c r="E48" s="44" t="n"/>
      <c r="F48" s="13">
        <f>IF(OR(D48="",E48=""),"",MAX(0,E48-D48))</f>
        <v/>
      </c>
      <c r="G48" s="20" t="n"/>
      <c r="H48" s="23" t="n"/>
      <c r="I48" s="24" t="n"/>
      <c r="J48" s="20" t="n"/>
      <c r="K48" s="45" t="n"/>
      <c r="L48" s="20" t="n"/>
      <c r="M48" s="26" t="n"/>
      <c r="N48" s="44" t="n"/>
      <c r="O48" s="27">
        <f>IF(OR(A48="",N48="",M48="Clos"),"",N48-TODAY())</f>
        <v/>
      </c>
      <c r="P48" s="28">
        <f>IF(A48="","",IF(OR(AND(F48&lt;&gt;"",F48&gt;='Paramètres'!$B$5),AND(K48&lt;&gt;"",K48&gt;='Paramètres'!$B$6)),"Critique",IF(OR(AND(F48&lt;&gt;"",F48&gt;='Paramètres'!$B$7),AND(O48&lt;&gt;"",O48&lt;='Paramètres'!$B$8)),"Haute","Normale")))</f>
        <v/>
      </c>
      <c r="Q48" s="21" t="n"/>
      <c r="R48" s="29">
        <f>IF(A48="","",IF(OR(B48="",C48="",D48="",E48="",G48="",L48="",M48="",AND(M48&lt;&gt;"Clos",N48="")),"Données à compléter",IF(M48="Clos","",IF(AND(N48&lt;&gt;"",N48&lt;TODAY()),"Rattrapage dépassé",IF(P48="Critique","Retard critique",IF(AND(O48&lt;&gt;"",O48&lt;='Paramètres'!$B$8),"Échéance proche",""))))))</f>
        <v/>
      </c>
    </row>
    <row r="49">
      <c r="A49" s="20" t="n"/>
      <c r="B49" s="20" t="n"/>
      <c r="C49" s="21" t="n"/>
      <c r="D49" s="44" t="n"/>
      <c r="E49" s="44" t="n"/>
      <c r="F49" s="15">
        <f>IF(OR(D49="",E49=""),"",MAX(0,E49-D49))</f>
        <v/>
      </c>
      <c r="G49" s="20" t="n"/>
      <c r="H49" s="23" t="n"/>
      <c r="I49" s="24" t="n"/>
      <c r="J49" s="20" t="n"/>
      <c r="K49" s="45" t="n"/>
      <c r="L49" s="20" t="n"/>
      <c r="M49" s="26" t="n"/>
      <c r="N49" s="44" t="n"/>
      <c r="O49" s="30">
        <f>IF(OR(A49="",N49="",M49="Clos"),"",N49-TODAY())</f>
        <v/>
      </c>
      <c r="P49" s="31">
        <f>IF(A49="","",IF(OR(AND(F49&lt;&gt;"",F49&gt;='Paramètres'!$B$5),AND(K49&lt;&gt;"",K49&gt;='Paramètres'!$B$6)),"Critique",IF(OR(AND(F49&lt;&gt;"",F49&gt;='Paramètres'!$B$7),AND(O49&lt;&gt;"",O49&lt;='Paramètres'!$B$8)),"Haute","Normale")))</f>
        <v/>
      </c>
      <c r="Q49" s="21" t="n"/>
      <c r="R49" s="32">
        <f>IF(A49="","",IF(OR(B49="",C49="",D49="",E49="",G49="",L49="",M49="",AND(M49&lt;&gt;"Clos",N49="")),"Données à compléter",IF(M49="Clos","",IF(AND(N49&lt;&gt;"",N49&lt;TODAY()),"Rattrapage dépassé",IF(P49="Critique","Retard critique",IF(AND(O49&lt;&gt;"",O49&lt;='Paramètres'!$B$8),"Échéance proche",""))))))</f>
        <v/>
      </c>
    </row>
    <row r="50">
      <c r="A50" s="20" t="n"/>
      <c r="B50" s="20" t="n"/>
      <c r="C50" s="21" t="n"/>
      <c r="D50" s="44" t="n"/>
      <c r="E50" s="44" t="n"/>
      <c r="F50" s="13">
        <f>IF(OR(D50="",E50=""),"",MAX(0,E50-D50))</f>
        <v/>
      </c>
      <c r="G50" s="20" t="n"/>
      <c r="H50" s="23" t="n"/>
      <c r="I50" s="24" t="n"/>
      <c r="J50" s="20" t="n"/>
      <c r="K50" s="45" t="n"/>
      <c r="L50" s="20" t="n"/>
      <c r="M50" s="26" t="n"/>
      <c r="N50" s="44" t="n"/>
      <c r="O50" s="27">
        <f>IF(OR(A50="",N50="",M50="Clos"),"",N50-TODAY())</f>
        <v/>
      </c>
      <c r="P50" s="28">
        <f>IF(A50="","",IF(OR(AND(F50&lt;&gt;"",F50&gt;='Paramètres'!$B$5),AND(K50&lt;&gt;"",K50&gt;='Paramètres'!$B$6)),"Critique",IF(OR(AND(F50&lt;&gt;"",F50&gt;='Paramètres'!$B$7),AND(O50&lt;&gt;"",O50&lt;='Paramètres'!$B$8)),"Haute","Normale")))</f>
        <v/>
      </c>
      <c r="Q50" s="21" t="n"/>
      <c r="R50" s="29">
        <f>IF(A50="","",IF(OR(B50="",C50="",D50="",E50="",G50="",L50="",M50="",AND(M50&lt;&gt;"Clos",N50="")),"Données à compléter",IF(M50="Clos","",IF(AND(N50&lt;&gt;"",N50&lt;TODAY()),"Rattrapage dépassé",IF(P50="Critique","Retard critique",IF(AND(O50&lt;&gt;"",O50&lt;='Paramètres'!$B$8),"Échéance proche",""))))))</f>
        <v/>
      </c>
    </row>
    <row r="51">
      <c r="A51" s="20" t="n"/>
      <c r="B51" s="20" t="n"/>
      <c r="C51" s="21" t="n"/>
      <c r="D51" s="44" t="n"/>
      <c r="E51" s="44" t="n"/>
      <c r="F51" s="15">
        <f>IF(OR(D51="",E51=""),"",MAX(0,E51-D51))</f>
        <v/>
      </c>
      <c r="G51" s="20" t="n"/>
      <c r="H51" s="23" t="n"/>
      <c r="I51" s="24" t="n"/>
      <c r="J51" s="20" t="n"/>
      <c r="K51" s="45" t="n"/>
      <c r="L51" s="20" t="n"/>
      <c r="M51" s="26" t="n"/>
      <c r="N51" s="44" t="n"/>
      <c r="O51" s="30">
        <f>IF(OR(A51="",N51="",M51="Clos"),"",N51-TODAY())</f>
        <v/>
      </c>
      <c r="P51" s="31">
        <f>IF(A51="","",IF(OR(AND(F51&lt;&gt;"",F51&gt;='Paramètres'!$B$5),AND(K51&lt;&gt;"",K51&gt;='Paramètres'!$B$6)),"Critique",IF(OR(AND(F51&lt;&gt;"",F51&gt;='Paramètres'!$B$7),AND(O51&lt;&gt;"",O51&lt;='Paramètres'!$B$8)),"Haute","Normale")))</f>
        <v/>
      </c>
      <c r="Q51" s="21" t="n"/>
      <c r="R51" s="32">
        <f>IF(A51="","",IF(OR(B51="",C51="",D51="",E51="",G51="",L51="",M51="",AND(M51&lt;&gt;"Clos",N51="")),"Données à compléter",IF(M51="Clos","",IF(AND(N51&lt;&gt;"",N51&lt;TODAY()),"Rattrapage dépassé",IF(P51="Critique","Retard critique",IF(AND(O51&lt;&gt;"",O51&lt;='Paramètres'!$B$8),"Échéance proche",""))))))</f>
        <v/>
      </c>
    </row>
    <row r="52">
      <c r="A52" s="20" t="n"/>
      <c r="B52" s="20" t="n"/>
      <c r="C52" s="21" t="n"/>
      <c r="D52" s="44" t="n"/>
      <c r="E52" s="44" t="n"/>
      <c r="F52" s="13">
        <f>IF(OR(D52="",E52=""),"",MAX(0,E52-D52))</f>
        <v/>
      </c>
      <c r="G52" s="20" t="n"/>
      <c r="H52" s="23" t="n"/>
      <c r="I52" s="24" t="n"/>
      <c r="J52" s="20" t="n"/>
      <c r="K52" s="45" t="n"/>
      <c r="L52" s="20" t="n"/>
      <c r="M52" s="26" t="n"/>
      <c r="N52" s="44" t="n"/>
      <c r="O52" s="27">
        <f>IF(OR(A52="",N52="",M52="Clos"),"",N52-TODAY())</f>
        <v/>
      </c>
      <c r="P52" s="28">
        <f>IF(A52="","",IF(OR(AND(F52&lt;&gt;"",F52&gt;='Paramètres'!$B$5),AND(K52&lt;&gt;"",K52&gt;='Paramètres'!$B$6)),"Critique",IF(OR(AND(F52&lt;&gt;"",F52&gt;='Paramètres'!$B$7),AND(O52&lt;&gt;"",O52&lt;='Paramètres'!$B$8)),"Haute","Normale")))</f>
        <v/>
      </c>
      <c r="Q52" s="21" t="n"/>
      <c r="R52" s="29">
        <f>IF(A52="","",IF(OR(B52="",C52="",D52="",E52="",G52="",L52="",M52="",AND(M52&lt;&gt;"Clos",N52="")),"Données à compléter",IF(M52="Clos","",IF(AND(N52&lt;&gt;"",N52&lt;TODAY()),"Rattrapage dépassé",IF(P52="Critique","Retard critique",IF(AND(O52&lt;&gt;"",O52&lt;='Paramètres'!$B$8),"Échéance proche",""))))))</f>
        <v/>
      </c>
    </row>
    <row r="53">
      <c r="A53" s="20" t="n"/>
      <c r="B53" s="20" t="n"/>
      <c r="C53" s="21" t="n"/>
      <c r="D53" s="44" t="n"/>
      <c r="E53" s="44" t="n"/>
      <c r="F53" s="15">
        <f>IF(OR(D53="",E53=""),"",MAX(0,E53-D53))</f>
        <v/>
      </c>
      <c r="G53" s="20" t="n"/>
      <c r="H53" s="23" t="n"/>
      <c r="I53" s="24" t="n"/>
      <c r="J53" s="20" t="n"/>
      <c r="K53" s="45" t="n"/>
      <c r="L53" s="20" t="n"/>
      <c r="M53" s="26" t="n"/>
      <c r="N53" s="44" t="n"/>
      <c r="O53" s="30">
        <f>IF(OR(A53="",N53="",M53="Clos"),"",N53-TODAY())</f>
        <v/>
      </c>
      <c r="P53" s="31">
        <f>IF(A53="","",IF(OR(AND(F53&lt;&gt;"",F53&gt;='Paramètres'!$B$5),AND(K53&lt;&gt;"",K53&gt;='Paramètres'!$B$6)),"Critique",IF(OR(AND(F53&lt;&gt;"",F53&gt;='Paramètres'!$B$7),AND(O53&lt;&gt;"",O53&lt;='Paramètres'!$B$8)),"Haute","Normale")))</f>
        <v/>
      </c>
      <c r="Q53" s="21" t="n"/>
      <c r="R53" s="32">
        <f>IF(A53="","",IF(OR(B53="",C53="",D53="",E53="",G53="",L53="",M53="",AND(M53&lt;&gt;"Clos",N53="")),"Données à compléter",IF(M53="Clos","",IF(AND(N53&lt;&gt;"",N53&lt;TODAY()),"Rattrapage dépassé",IF(P53="Critique","Retard critique",IF(AND(O53&lt;&gt;"",O53&lt;='Paramètres'!$B$8),"Échéance proche",""))))))</f>
        <v/>
      </c>
    </row>
    <row r="54">
      <c r="A54" s="20" t="n"/>
      <c r="B54" s="20" t="n"/>
      <c r="C54" s="21" t="n"/>
      <c r="D54" s="44" t="n"/>
      <c r="E54" s="44" t="n"/>
      <c r="F54" s="13">
        <f>IF(OR(D54="",E54=""),"",MAX(0,E54-D54))</f>
        <v/>
      </c>
      <c r="G54" s="20" t="n"/>
      <c r="H54" s="23" t="n"/>
      <c r="I54" s="24" t="n"/>
      <c r="J54" s="20" t="n"/>
      <c r="K54" s="45" t="n"/>
      <c r="L54" s="20" t="n"/>
      <c r="M54" s="26" t="n"/>
      <c r="N54" s="44" t="n"/>
      <c r="O54" s="27">
        <f>IF(OR(A54="",N54="",M54="Clos"),"",N54-TODAY())</f>
        <v/>
      </c>
      <c r="P54" s="28">
        <f>IF(A54="","",IF(OR(AND(F54&lt;&gt;"",F54&gt;='Paramètres'!$B$5),AND(K54&lt;&gt;"",K54&gt;='Paramètres'!$B$6)),"Critique",IF(OR(AND(F54&lt;&gt;"",F54&gt;='Paramètres'!$B$7),AND(O54&lt;&gt;"",O54&lt;='Paramètres'!$B$8)),"Haute","Normale")))</f>
        <v/>
      </c>
      <c r="Q54" s="21" t="n"/>
      <c r="R54" s="29">
        <f>IF(A54="","",IF(OR(B54="",C54="",D54="",E54="",G54="",L54="",M54="",AND(M54&lt;&gt;"Clos",N54="")),"Données à compléter",IF(M54="Clos","",IF(AND(N54&lt;&gt;"",N54&lt;TODAY()),"Rattrapage dépassé",IF(P54="Critique","Retard critique",IF(AND(O54&lt;&gt;"",O54&lt;='Paramètres'!$B$8),"Échéance proche",""))))))</f>
        <v/>
      </c>
    </row>
    <row r="55">
      <c r="A55" s="20" t="n"/>
      <c r="B55" s="20" t="n"/>
      <c r="C55" s="21" t="n"/>
      <c r="D55" s="44" t="n"/>
      <c r="E55" s="44" t="n"/>
      <c r="F55" s="15">
        <f>IF(OR(D55="",E55=""),"",MAX(0,E55-D55))</f>
        <v/>
      </c>
      <c r="G55" s="20" t="n"/>
      <c r="H55" s="23" t="n"/>
      <c r="I55" s="24" t="n"/>
      <c r="J55" s="20" t="n"/>
      <c r="K55" s="45" t="n"/>
      <c r="L55" s="20" t="n"/>
      <c r="M55" s="26" t="n"/>
      <c r="N55" s="44" t="n"/>
      <c r="O55" s="30">
        <f>IF(OR(A55="",N55="",M55="Clos"),"",N55-TODAY())</f>
        <v/>
      </c>
      <c r="P55" s="31">
        <f>IF(A55="","",IF(OR(AND(F55&lt;&gt;"",F55&gt;='Paramètres'!$B$5),AND(K55&lt;&gt;"",K55&gt;='Paramètres'!$B$6)),"Critique",IF(OR(AND(F55&lt;&gt;"",F55&gt;='Paramètres'!$B$7),AND(O55&lt;&gt;"",O55&lt;='Paramètres'!$B$8)),"Haute","Normale")))</f>
        <v/>
      </c>
      <c r="Q55" s="21" t="n"/>
      <c r="R55" s="32">
        <f>IF(A55="","",IF(OR(B55="",C55="",D55="",E55="",G55="",L55="",M55="",AND(M55&lt;&gt;"Clos",N55="")),"Données à compléter",IF(M55="Clos","",IF(AND(N55&lt;&gt;"",N55&lt;TODAY()),"Rattrapage dépassé",IF(P55="Critique","Retard critique",IF(AND(O55&lt;&gt;"",O55&lt;='Paramètres'!$B$8),"Échéance proche",""))))))</f>
        <v/>
      </c>
    </row>
    <row r="56">
      <c r="A56" s="20" t="n"/>
      <c r="B56" s="20" t="n"/>
      <c r="C56" s="21" t="n"/>
      <c r="D56" s="44" t="n"/>
      <c r="E56" s="44" t="n"/>
      <c r="F56" s="13">
        <f>IF(OR(D56="",E56=""),"",MAX(0,E56-D56))</f>
        <v/>
      </c>
      <c r="G56" s="20" t="n"/>
      <c r="H56" s="23" t="n"/>
      <c r="I56" s="24" t="n"/>
      <c r="J56" s="20" t="n"/>
      <c r="K56" s="45" t="n"/>
      <c r="L56" s="20" t="n"/>
      <c r="M56" s="26" t="n"/>
      <c r="N56" s="44" t="n"/>
      <c r="O56" s="27">
        <f>IF(OR(A56="",N56="",M56="Clos"),"",N56-TODAY())</f>
        <v/>
      </c>
      <c r="P56" s="28">
        <f>IF(A56="","",IF(OR(AND(F56&lt;&gt;"",F56&gt;='Paramètres'!$B$5),AND(K56&lt;&gt;"",K56&gt;='Paramètres'!$B$6)),"Critique",IF(OR(AND(F56&lt;&gt;"",F56&gt;='Paramètres'!$B$7),AND(O56&lt;&gt;"",O56&lt;='Paramètres'!$B$8)),"Haute","Normale")))</f>
        <v/>
      </c>
      <c r="Q56" s="21" t="n"/>
      <c r="R56" s="29">
        <f>IF(A56="","",IF(OR(B56="",C56="",D56="",E56="",G56="",L56="",M56="",AND(M56&lt;&gt;"Clos",N56="")),"Données à compléter",IF(M56="Clos","",IF(AND(N56&lt;&gt;"",N56&lt;TODAY()),"Rattrapage dépassé",IF(P56="Critique","Retard critique",IF(AND(O56&lt;&gt;"",O56&lt;='Paramètres'!$B$8),"Échéance proche",""))))))</f>
        <v/>
      </c>
    </row>
    <row r="57">
      <c r="A57" s="20" t="n"/>
      <c r="B57" s="20" t="n"/>
      <c r="C57" s="21" t="n"/>
      <c r="D57" s="44" t="n"/>
      <c r="E57" s="44" t="n"/>
      <c r="F57" s="15">
        <f>IF(OR(D57="",E57=""),"",MAX(0,E57-D57))</f>
        <v/>
      </c>
      <c r="G57" s="20" t="n"/>
      <c r="H57" s="23" t="n"/>
      <c r="I57" s="24" t="n"/>
      <c r="J57" s="20" t="n"/>
      <c r="K57" s="45" t="n"/>
      <c r="L57" s="20" t="n"/>
      <c r="M57" s="26" t="n"/>
      <c r="N57" s="44" t="n"/>
      <c r="O57" s="30">
        <f>IF(OR(A57="",N57="",M57="Clos"),"",N57-TODAY())</f>
        <v/>
      </c>
      <c r="P57" s="31">
        <f>IF(A57="","",IF(OR(AND(F57&lt;&gt;"",F57&gt;='Paramètres'!$B$5),AND(K57&lt;&gt;"",K57&gt;='Paramètres'!$B$6)),"Critique",IF(OR(AND(F57&lt;&gt;"",F57&gt;='Paramètres'!$B$7),AND(O57&lt;&gt;"",O57&lt;='Paramètres'!$B$8)),"Haute","Normale")))</f>
        <v/>
      </c>
      <c r="Q57" s="21" t="n"/>
      <c r="R57" s="32">
        <f>IF(A57="","",IF(OR(B57="",C57="",D57="",E57="",G57="",L57="",M57="",AND(M57&lt;&gt;"Clos",N57="")),"Données à compléter",IF(M57="Clos","",IF(AND(N57&lt;&gt;"",N57&lt;TODAY()),"Rattrapage dépassé",IF(P57="Critique","Retard critique",IF(AND(O57&lt;&gt;"",O57&lt;='Paramètres'!$B$8),"Échéance proche",""))))))</f>
        <v/>
      </c>
    </row>
    <row r="58">
      <c r="A58" s="20" t="n"/>
      <c r="B58" s="20" t="n"/>
      <c r="C58" s="21" t="n"/>
      <c r="D58" s="44" t="n"/>
      <c r="E58" s="44" t="n"/>
      <c r="F58" s="13">
        <f>IF(OR(D58="",E58=""),"",MAX(0,E58-D58))</f>
        <v/>
      </c>
      <c r="G58" s="20" t="n"/>
      <c r="H58" s="23" t="n"/>
      <c r="I58" s="24" t="n"/>
      <c r="J58" s="20" t="n"/>
      <c r="K58" s="45" t="n"/>
      <c r="L58" s="20" t="n"/>
      <c r="M58" s="26" t="n"/>
      <c r="N58" s="44" t="n"/>
      <c r="O58" s="27">
        <f>IF(OR(A58="",N58="",M58="Clos"),"",N58-TODAY())</f>
        <v/>
      </c>
      <c r="P58" s="28">
        <f>IF(A58="","",IF(OR(AND(F58&lt;&gt;"",F58&gt;='Paramètres'!$B$5),AND(K58&lt;&gt;"",K58&gt;='Paramètres'!$B$6)),"Critique",IF(OR(AND(F58&lt;&gt;"",F58&gt;='Paramètres'!$B$7),AND(O58&lt;&gt;"",O58&lt;='Paramètres'!$B$8)),"Haute","Normale")))</f>
        <v/>
      </c>
      <c r="Q58" s="21" t="n"/>
      <c r="R58" s="29">
        <f>IF(A58="","",IF(OR(B58="",C58="",D58="",E58="",G58="",L58="",M58="",AND(M58&lt;&gt;"Clos",N58="")),"Données à compléter",IF(M58="Clos","",IF(AND(N58&lt;&gt;"",N58&lt;TODAY()),"Rattrapage dépassé",IF(P58="Critique","Retard critique",IF(AND(O58&lt;&gt;"",O58&lt;='Paramètres'!$B$8),"Échéance proche",""))))))</f>
        <v/>
      </c>
    </row>
    <row r="59">
      <c r="A59" s="20" t="n"/>
      <c r="B59" s="20" t="n"/>
      <c r="C59" s="21" t="n"/>
      <c r="D59" s="44" t="n"/>
      <c r="E59" s="44" t="n"/>
      <c r="F59" s="15">
        <f>IF(OR(D59="",E59=""),"",MAX(0,E59-D59))</f>
        <v/>
      </c>
      <c r="G59" s="20" t="n"/>
      <c r="H59" s="23" t="n"/>
      <c r="I59" s="24" t="n"/>
      <c r="J59" s="20" t="n"/>
      <c r="K59" s="45" t="n"/>
      <c r="L59" s="20" t="n"/>
      <c r="M59" s="26" t="n"/>
      <c r="N59" s="44" t="n"/>
      <c r="O59" s="30">
        <f>IF(OR(A59="",N59="",M59="Clos"),"",N59-TODAY())</f>
        <v/>
      </c>
      <c r="P59" s="31">
        <f>IF(A59="","",IF(OR(AND(F59&lt;&gt;"",F59&gt;='Paramètres'!$B$5),AND(K59&lt;&gt;"",K59&gt;='Paramètres'!$B$6)),"Critique",IF(OR(AND(F59&lt;&gt;"",F59&gt;='Paramètres'!$B$7),AND(O59&lt;&gt;"",O59&lt;='Paramètres'!$B$8)),"Haute","Normale")))</f>
        <v/>
      </c>
      <c r="Q59" s="21" t="n"/>
      <c r="R59" s="32">
        <f>IF(A59="","",IF(OR(B59="",C59="",D59="",E59="",G59="",L59="",M59="",AND(M59&lt;&gt;"Clos",N59="")),"Données à compléter",IF(M59="Clos","",IF(AND(N59&lt;&gt;"",N59&lt;TODAY()),"Rattrapage dépassé",IF(P59="Critique","Retard critique",IF(AND(O59&lt;&gt;"",O59&lt;='Paramètres'!$B$8),"Échéance proche",""))))))</f>
        <v/>
      </c>
    </row>
    <row r="60">
      <c r="A60" s="20" t="n"/>
      <c r="B60" s="20" t="n"/>
      <c r="C60" s="21" t="n"/>
      <c r="D60" s="44" t="n"/>
      <c r="E60" s="44" t="n"/>
      <c r="F60" s="13">
        <f>IF(OR(D60="",E60=""),"",MAX(0,E60-D60))</f>
        <v/>
      </c>
      <c r="G60" s="20" t="n"/>
      <c r="H60" s="23" t="n"/>
      <c r="I60" s="24" t="n"/>
      <c r="J60" s="20" t="n"/>
      <c r="K60" s="45" t="n"/>
      <c r="L60" s="20" t="n"/>
      <c r="M60" s="26" t="n"/>
      <c r="N60" s="44" t="n"/>
      <c r="O60" s="27">
        <f>IF(OR(A60="",N60="",M60="Clos"),"",N60-TODAY())</f>
        <v/>
      </c>
      <c r="P60" s="28">
        <f>IF(A60="","",IF(OR(AND(F60&lt;&gt;"",F60&gt;='Paramètres'!$B$5),AND(K60&lt;&gt;"",K60&gt;='Paramètres'!$B$6)),"Critique",IF(OR(AND(F60&lt;&gt;"",F60&gt;='Paramètres'!$B$7),AND(O60&lt;&gt;"",O60&lt;='Paramètres'!$B$8)),"Haute","Normale")))</f>
        <v/>
      </c>
      <c r="Q60" s="21" t="n"/>
      <c r="R60" s="29">
        <f>IF(A60="","",IF(OR(B60="",C60="",D60="",E60="",G60="",L60="",M60="",AND(M60&lt;&gt;"Clos",N60="")),"Données à compléter",IF(M60="Clos","",IF(AND(N60&lt;&gt;"",N60&lt;TODAY()),"Rattrapage dépassé",IF(P60="Critique","Retard critique",IF(AND(O60&lt;&gt;"",O60&lt;='Paramètres'!$B$8),"Échéance proche",""))))))</f>
        <v/>
      </c>
    </row>
    <row r="61">
      <c r="A61" s="20" t="n"/>
      <c r="B61" s="20" t="n"/>
      <c r="C61" s="21" t="n"/>
      <c r="D61" s="44" t="n"/>
      <c r="E61" s="44" t="n"/>
      <c r="F61" s="15">
        <f>IF(OR(D61="",E61=""),"",MAX(0,E61-D61))</f>
        <v/>
      </c>
      <c r="G61" s="20" t="n"/>
      <c r="H61" s="23" t="n"/>
      <c r="I61" s="24" t="n"/>
      <c r="J61" s="20" t="n"/>
      <c r="K61" s="45" t="n"/>
      <c r="L61" s="20" t="n"/>
      <c r="M61" s="26" t="n"/>
      <c r="N61" s="44" t="n"/>
      <c r="O61" s="30">
        <f>IF(OR(A61="",N61="",M61="Clos"),"",N61-TODAY())</f>
        <v/>
      </c>
      <c r="P61" s="31">
        <f>IF(A61="","",IF(OR(AND(F61&lt;&gt;"",F61&gt;='Paramètres'!$B$5),AND(K61&lt;&gt;"",K61&gt;='Paramètres'!$B$6)),"Critique",IF(OR(AND(F61&lt;&gt;"",F61&gt;='Paramètres'!$B$7),AND(O61&lt;&gt;"",O61&lt;='Paramètres'!$B$8)),"Haute","Normale")))</f>
        <v/>
      </c>
      <c r="Q61" s="21" t="n"/>
      <c r="R61" s="32">
        <f>IF(A61="","",IF(OR(B61="",C61="",D61="",E61="",G61="",L61="",M61="",AND(M61&lt;&gt;"Clos",N61="")),"Données à compléter",IF(M61="Clos","",IF(AND(N61&lt;&gt;"",N61&lt;TODAY()),"Rattrapage dépassé",IF(P61="Critique","Retard critique",IF(AND(O61&lt;&gt;"",O61&lt;='Paramètres'!$B$8),"Échéance proche",""))))))</f>
        <v/>
      </c>
    </row>
    <row r="62">
      <c r="A62" s="20" t="n"/>
      <c r="B62" s="20" t="n"/>
      <c r="C62" s="21" t="n"/>
      <c r="D62" s="44" t="n"/>
      <c r="E62" s="44" t="n"/>
      <c r="F62" s="13">
        <f>IF(OR(D62="",E62=""),"",MAX(0,E62-D62))</f>
        <v/>
      </c>
      <c r="G62" s="20" t="n"/>
      <c r="H62" s="23" t="n"/>
      <c r="I62" s="24" t="n"/>
      <c r="J62" s="20" t="n"/>
      <c r="K62" s="45" t="n"/>
      <c r="L62" s="20" t="n"/>
      <c r="M62" s="26" t="n"/>
      <c r="N62" s="44" t="n"/>
      <c r="O62" s="27">
        <f>IF(OR(A62="",N62="",M62="Clos"),"",N62-TODAY())</f>
        <v/>
      </c>
      <c r="P62" s="28">
        <f>IF(A62="","",IF(OR(AND(F62&lt;&gt;"",F62&gt;='Paramètres'!$B$5),AND(K62&lt;&gt;"",K62&gt;='Paramètres'!$B$6)),"Critique",IF(OR(AND(F62&lt;&gt;"",F62&gt;='Paramètres'!$B$7),AND(O62&lt;&gt;"",O62&lt;='Paramètres'!$B$8)),"Haute","Normale")))</f>
        <v/>
      </c>
      <c r="Q62" s="21" t="n"/>
      <c r="R62" s="29">
        <f>IF(A62="","",IF(OR(B62="",C62="",D62="",E62="",G62="",L62="",M62="",AND(M62&lt;&gt;"Clos",N62="")),"Données à compléter",IF(M62="Clos","",IF(AND(N62&lt;&gt;"",N62&lt;TODAY()),"Rattrapage dépassé",IF(P62="Critique","Retard critique",IF(AND(O62&lt;&gt;"",O62&lt;='Paramètres'!$B$8),"Échéance proche",""))))))</f>
        <v/>
      </c>
    </row>
    <row r="63">
      <c r="A63" s="20" t="n"/>
      <c r="B63" s="20" t="n"/>
      <c r="C63" s="21" t="n"/>
      <c r="D63" s="44" t="n"/>
      <c r="E63" s="44" t="n"/>
      <c r="F63" s="15">
        <f>IF(OR(D63="",E63=""),"",MAX(0,E63-D63))</f>
        <v/>
      </c>
      <c r="G63" s="20" t="n"/>
      <c r="H63" s="23" t="n"/>
      <c r="I63" s="24" t="n"/>
      <c r="J63" s="20" t="n"/>
      <c r="K63" s="45" t="n"/>
      <c r="L63" s="20" t="n"/>
      <c r="M63" s="26" t="n"/>
      <c r="N63" s="44" t="n"/>
      <c r="O63" s="30">
        <f>IF(OR(A63="",N63="",M63="Clos"),"",N63-TODAY())</f>
        <v/>
      </c>
      <c r="P63" s="31">
        <f>IF(A63="","",IF(OR(AND(F63&lt;&gt;"",F63&gt;='Paramètres'!$B$5),AND(K63&lt;&gt;"",K63&gt;='Paramètres'!$B$6)),"Critique",IF(OR(AND(F63&lt;&gt;"",F63&gt;='Paramètres'!$B$7),AND(O63&lt;&gt;"",O63&lt;='Paramètres'!$B$8)),"Haute","Normale")))</f>
        <v/>
      </c>
      <c r="Q63" s="21" t="n"/>
      <c r="R63" s="32">
        <f>IF(A63="","",IF(OR(B63="",C63="",D63="",E63="",G63="",L63="",M63="",AND(M63&lt;&gt;"Clos",N63="")),"Données à compléter",IF(M63="Clos","",IF(AND(N63&lt;&gt;"",N63&lt;TODAY()),"Rattrapage dépassé",IF(P63="Critique","Retard critique",IF(AND(O63&lt;&gt;"",O63&lt;='Paramètres'!$B$8),"Échéance proche",""))))))</f>
        <v/>
      </c>
    </row>
    <row r="64">
      <c r="A64" s="20" t="n"/>
      <c r="B64" s="20" t="n"/>
      <c r="C64" s="21" t="n"/>
      <c r="D64" s="44" t="n"/>
      <c r="E64" s="44" t="n"/>
      <c r="F64" s="13">
        <f>IF(OR(D64="",E64=""),"",MAX(0,E64-D64))</f>
        <v/>
      </c>
      <c r="G64" s="20" t="n"/>
      <c r="H64" s="23" t="n"/>
      <c r="I64" s="24" t="n"/>
      <c r="J64" s="20" t="n"/>
      <c r="K64" s="45" t="n"/>
      <c r="L64" s="20" t="n"/>
      <c r="M64" s="26" t="n"/>
      <c r="N64" s="44" t="n"/>
      <c r="O64" s="27">
        <f>IF(OR(A64="",N64="",M64="Clos"),"",N64-TODAY())</f>
        <v/>
      </c>
      <c r="P64" s="28">
        <f>IF(A64="","",IF(OR(AND(F64&lt;&gt;"",F64&gt;='Paramètres'!$B$5),AND(K64&lt;&gt;"",K64&gt;='Paramètres'!$B$6)),"Critique",IF(OR(AND(F64&lt;&gt;"",F64&gt;='Paramètres'!$B$7),AND(O64&lt;&gt;"",O64&lt;='Paramètres'!$B$8)),"Haute","Normale")))</f>
        <v/>
      </c>
      <c r="Q64" s="21" t="n"/>
      <c r="R64" s="29">
        <f>IF(A64="","",IF(OR(B64="",C64="",D64="",E64="",G64="",L64="",M64="",AND(M64&lt;&gt;"Clos",N64="")),"Données à compléter",IF(M64="Clos","",IF(AND(N64&lt;&gt;"",N64&lt;TODAY()),"Rattrapage dépassé",IF(P64="Critique","Retard critique",IF(AND(O64&lt;&gt;"",O64&lt;='Paramètres'!$B$8),"Échéance proche",""))))))</f>
        <v/>
      </c>
    </row>
    <row r="65">
      <c r="A65" s="20" t="n"/>
      <c r="B65" s="20" t="n"/>
      <c r="C65" s="21" t="n"/>
      <c r="D65" s="44" t="n"/>
      <c r="E65" s="44" t="n"/>
      <c r="F65" s="15">
        <f>IF(OR(D65="",E65=""),"",MAX(0,E65-D65))</f>
        <v/>
      </c>
      <c r="G65" s="20" t="n"/>
      <c r="H65" s="23" t="n"/>
      <c r="I65" s="24" t="n"/>
      <c r="J65" s="20" t="n"/>
      <c r="K65" s="45" t="n"/>
      <c r="L65" s="20" t="n"/>
      <c r="M65" s="26" t="n"/>
      <c r="N65" s="44" t="n"/>
      <c r="O65" s="30">
        <f>IF(OR(A65="",N65="",M65="Clos"),"",N65-TODAY())</f>
        <v/>
      </c>
      <c r="P65" s="31">
        <f>IF(A65="","",IF(OR(AND(F65&lt;&gt;"",F65&gt;='Paramètres'!$B$5),AND(K65&lt;&gt;"",K65&gt;='Paramètres'!$B$6)),"Critique",IF(OR(AND(F65&lt;&gt;"",F65&gt;='Paramètres'!$B$7),AND(O65&lt;&gt;"",O65&lt;='Paramètres'!$B$8)),"Haute","Normale")))</f>
        <v/>
      </c>
      <c r="Q65" s="21" t="n"/>
      <c r="R65" s="32">
        <f>IF(A65="","",IF(OR(B65="",C65="",D65="",E65="",G65="",L65="",M65="",AND(M65&lt;&gt;"Clos",N65="")),"Données à compléter",IF(M65="Clos","",IF(AND(N65&lt;&gt;"",N65&lt;TODAY()),"Rattrapage dépassé",IF(P65="Critique","Retard critique",IF(AND(O65&lt;&gt;"",O65&lt;='Paramètres'!$B$8),"Échéance proche",""))))))</f>
        <v/>
      </c>
    </row>
    <row r="66">
      <c r="A66" s="20" t="n"/>
      <c r="B66" s="20" t="n"/>
      <c r="C66" s="21" t="n"/>
      <c r="D66" s="44" t="n"/>
      <c r="E66" s="44" t="n"/>
      <c r="F66" s="13">
        <f>IF(OR(D66="",E66=""),"",MAX(0,E66-D66))</f>
        <v/>
      </c>
      <c r="G66" s="20" t="n"/>
      <c r="H66" s="23" t="n"/>
      <c r="I66" s="24" t="n"/>
      <c r="J66" s="20" t="n"/>
      <c r="K66" s="45" t="n"/>
      <c r="L66" s="20" t="n"/>
      <c r="M66" s="26" t="n"/>
      <c r="N66" s="44" t="n"/>
      <c r="O66" s="27">
        <f>IF(OR(A66="",N66="",M66="Clos"),"",N66-TODAY())</f>
        <v/>
      </c>
      <c r="P66" s="28">
        <f>IF(A66="","",IF(OR(AND(F66&lt;&gt;"",F66&gt;='Paramètres'!$B$5),AND(K66&lt;&gt;"",K66&gt;='Paramètres'!$B$6)),"Critique",IF(OR(AND(F66&lt;&gt;"",F66&gt;='Paramètres'!$B$7),AND(O66&lt;&gt;"",O66&lt;='Paramètres'!$B$8)),"Haute","Normale")))</f>
        <v/>
      </c>
      <c r="Q66" s="21" t="n"/>
      <c r="R66" s="29">
        <f>IF(A66="","",IF(OR(B66="",C66="",D66="",E66="",G66="",L66="",M66="",AND(M66&lt;&gt;"Clos",N66="")),"Données à compléter",IF(M66="Clos","",IF(AND(N66&lt;&gt;"",N66&lt;TODAY()),"Rattrapage dépassé",IF(P66="Critique","Retard critique",IF(AND(O66&lt;&gt;"",O66&lt;='Paramètres'!$B$8),"Échéance proche",""))))))</f>
        <v/>
      </c>
    </row>
    <row r="67">
      <c r="A67" s="20" t="n"/>
      <c r="B67" s="20" t="n"/>
      <c r="C67" s="21" t="n"/>
      <c r="D67" s="44" t="n"/>
      <c r="E67" s="44" t="n"/>
      <c r="F67" s="15">
        <f>IF(OR(D67="",E67=""),"",MAX(0,E67-D67))</f>
        <v/>
      </c>
      <c r="G67" s="20" t="n"/>
      <c r="H67" s="23" t="n"/>
      <c r="I67" s="24" t="n"/>
      <c r="J67" s="20" t="n"/>
      <c r="K67" s="45" t="n"/>
      <c r="L67" s="20" t="n"/>
      <c r="M67" s="26" t="n"/>
      <c r="N67" s="44" t="n"/>
      <c r="O67" s="30">
        <f>IF(OR(A67="",N67="",M67="Clos"),"",N67-TODAY())</f>
        <v/>
      </c>
      <c r="P67" s="31">
        <f>IF(A67="","",IF(OR(AND(F67&lt;&gt;"",F67&gt;='Paramètres'!$B$5),AND(K67&lt;&gt;"",K67&gt;='Paramètres'!$B$6)),"Critique",IF(OR(AND(F67&lt;&gt;"",F67&gt;='Paramètres'!$B$7),AND(O67&lt;&gt;"",O67&lt;='Paramètres'!$B$8)),"Haute","Normale")))</f>
        <v/>
      </c>
      <c r="Q67" s="21" t="n"/>
      <c r="R67" s="32">
        <f>IF(A67="","",IF(OR(B67="",C67="",D67="",E67="",G67="",L67="",M67="",AND(M67&lt;&gt;"Clos",N67="")),"Données à compléter",IF(M67="Clos","",IF(AND(N67&lt;&gt;"",N67&lt;TODAY()),"Rattrapage dépassé",IF(P67="Critique","Retard critique",IF(AND(O67&lt;&gt;"",O67&lt;='Paramètres'!$B$8),"Échéance proche",""))))))</f>
        <v/>
      </c>
    </row>
    <row r="68">
      <c r="A68" s="20" t="n"/>
      <c r="B68" s="20" t="n"/>
      <c r="C68" s="21" t="n"/>
      <c r="D68" s="44" t="n"/>
      <c r="E68" s="44" t="n"/>
      <c r="F68" s="13">
        <f>IF(OR(D68="",E68=""),"",MAX(0,E68-D68))</f>
        <v/>
      </c>
      <c r="G68" s="20" t="n"/>
      <c r="H68" s="23" t="n"/>
      <c r="I68" s="24" t="n"/>
      <c r="J68" s="20" t="n"/>
      <c r="K68" s="45" t="n"/>
      <c r="L68" s="20" t="n"/>
      <c r="M68" s="26" t="n"/>
      <c r="N68" s="44" t="n"/>
      <c r="O68" s="27">
        <f>IF(OR(A68="",N68="",M68="Clos"),"",N68-TODAY())</f>
        <v/>
      </c>
      <c r="P68" s="28">
        <f>IF(A68="","",IF(OR(AND(F68&lt;&gt;"",F68&gt;='Paramètres'!$B$5),AND(K68&lt;&gt;"",K68&gt;='Paramètres'!$B$6)),"Critique",IF(OR(AND(F68&lt;&gt;"",F68&gt;='Paramètres'!$B$7),AND(O68&lt;&gt;"",O68&lt;='Paramètres'!$B$8)),"Haute","Normale")))</f>
        <v/>
      </c>
      <c r="Q68" s="21" t="n"/>
      <c r="R68" s="29">
        <f>IF(A68="","",IF(OR(B68="",C68="",D68="",E68="",G68="",L68="",M68="",AND(M68&lt;&gt;"Clos",N68="")),"Données à compléter",IF(M68="Clos","",IF(AND(N68&lt;&gt;"",N68&lt;TODAY()),"Rattrapage dépassé",IF(P68="Critique","Retard critique",IF(AND(O68&lt;&gt;"",O68&lt;='Paramètres'!$B$8),"Échéance proche",""))))))</f>
        <v/>
      </c>
    </row>
    <row r="69">
      <c r="A69" s="20" t="n"/>
      <c r="B69" s="20" t="n"/>
      <c r="C69" s="21" t="n"/>
      <c r="D69" s="44" t="n"/>
      <c r="E69" s="44" t="n"/>
      <c r="F69" s="15">
        <f>IF(OR(D69="",E69=""),"",MAX(0,E69-D69))</f>
        <v/>
      </c>
      <c r="G69" s="20" t="n"/>
      <c r="H69" s="23" t="n"/>
      <c r="I69" s="24" t="n"/>
      <c r="J69" s="20" t="n"/>
      <c r="K69" s="45" t="n"/>
      <c r="L69" s="20" t="n"/>
      <c r="M69" s="26" t="n"/>
      <c r="N69" s="44" t="n"/>
      <c r="O69" s="30">
        <f>IF(OR(A69="",N69="",M69="Clos"),"",N69-TODAY())</f>
        <v/>
      </c>
      <c r="P69" s="31">
        <f>IF(A69="","",IF(OR(AND(F69&lt;&gt;"",F69&gt;='Paramètres'!$B$5),AND(K69&lt;&gt;"",K69&gt;='Paramètres'!$B$6)),"Critique",IF(OR(AND(F69&lt;&gt;"",F69&gt;='Paramètres'!$B$7),AND(O69&lt;&gt;"",O69&lt;='Paramètres'!$B$8)),"Haute","Normale")))</f>
        <v/>
      </c>
      <c r="Q69" s="21" t="n"/>
      <c r="R69" s="32">
        <f>IF(A69="","",IF(OR(B69="",C69="",D69="",E69="",G69="",L69="",M69="",AND(M69&lt;&gt;"Clos",N69="")),"Données à compléter",IF(M69="Clos","",IF(AND(N69&lt;&gt;"",N69&lt;TODAY()),"Rattrapage dépassé",IF(P69="Critique","Retard critique",IF(AND(O69&lt;&gt;"",O69&lt;='Paramètres'!$B$8),"Échéance proche",""))))))</f>
        <v/>
      </c>
    </row>
    <row r="70">
      <c r="A70" s="20" t="n"/>
      <c r="B70" s="20" t="n"/>
      <c r="C70" s="21" t="n"/>
      <c r="D70" s="44" t="n"/>
      <c r="E70" s="44" t="n"/>
      <c r="F70" s="13">
        <f>IF(OR(D70="",E70=""),"",MAX(0,E70-D70))</f>
        <v/>
      </c>
      <c r="G70" s="20" t="n"/>
      <c r="H70" s="23" t="n"/>
      <c r="I70" s="24" t="n"/>
      <c r="J70" s="20" t="n"/>
      <c r="K70" s="45" t="n"/>
      <c r="L70" s="20" t="n"/>
      <c r="M70" s="26" t="n"/>
      <c r="N70" s="44" t="n"/>
      <c r="O70" s="27">
        <f>IF(OR(A70="",N70="",M70="Clos"),"",N70-TODAY())</f>
        <v/>
      </c>
      <c r="P70" s="28">
        <f>IF(A70="","",IF(OR(AND(F70&lt;&gt;"",F70&gt;='Paramètres'!$B$5),AND(K70&lt;&gt;"",K70&gt;='Paramètres'!$B$6)),"Critique",IF(OR(AND(F70&lt;&gt;"",F70&gt;='Paramètres'!$B$7),AND(O70&lt;&gt;"",O70&lt;='Paramètres'!$B$8)),"Haute","Normale")))</f>
        <v/>
      </c>
      <c r="Q70" s="21" t="n"/>
      <c r="R70" s="29">
        <f>IF(A70="","",IF(OR(B70="",C70="",D70="",E70="",G70="",L70="",M70="",AND(M70&lt;&gt;"Clos",N70="")),"Données à compléter",IF(M70="Clos","",IF(AND(N70&lt;&gt;"",N70&lt;TODAY()),"Rattrapage dépassé",IF(P70="Critique","Retard critique",IF(AND(O70&lt;&gt;"",O70&lt;='Paramètres'!$B$8),"Échéance proche",""))))))</f>
        <v/>
      </c>
    </row>
    <row r="71">
      <c r="A71" s="20" t="n"/>
      <c r="B71" s="20" t="n"/>
      <c r="C71" s="21" t="n"/>
      <c r="D71" s="44" t="n"/>
      <c r="E71" s="44" t="n"/>
      <c r="F71" s="15">
        <f>IF(OR(D71="",E71=""),"",MAX(0,E71-D71))</f>
        <v/>
      </c>
      <c r="G71" s="20" t="n"/>
      <c r="H71" s="23" t="n"/>
      <c r="I71" s="24" t="n"/>
      <c r="J71" s="20" t="n"/>
      <c r="K71" s="45" t="n"/>
      <c r="L71" s="20" t="n"/>
      <c r="M71" s="26" t="n"/>
      <c r="N71" s="44" t="n"/>
      <c r="O71" s="30">
        <f>IF(OR(A71="",N71="",M71="Clos"),"",N71-TODAY())</f>
        <v/>
      </c>
      <c r="P71" s="31">
        <f>IF(A71="","",IF(OR(AND(F71&lt;&gt;"",F71&gt;='Paramètres'!$B$5),AND(K71&lt;&gt;"",K71&gt;='Paramètres'!$B$6)),"Critique",IF(OR(AND(F71&lt;&gt;"",F71&gt;='Paramètres'!$B$7),AND(O71&lt;&gt;"",O71&lt;='Paramètres'!$B$8)),"Haute","Normale")))</f>
        <v/>
      </c>
      <c r="Q71" s="21" t="n"/>
      <c r="R71" s="32">
        <f>IF(A71="","",IF(OR(B71="",C71="",D71="",E71="",G71="",L71="",M71="",AND(M71&lt;&gt;"Clos",N71="")),"Données à compléter",IF(M71="Clos","",IF(AND(N71&lt;&gt;"",N71&lt;TODAY()),"Rattrapage dépassé",IF(P71="Critique","Retard critique",IF(AND(O71&lt;&gt;"",O71&lt;='Paramètres'!$B$8),"Échéance proche",""))))))</f>
        <v/>
      </c>
    </row>
    <row r="72">
      <c r="A72" s="20" t="n"/>
      <c r="B72" s="20" t="n"/>
      <c r="C72" s="21" t="n"/>
      <c r="D72" s="44" t="n"/>
      <c r="E72" s="44" t="n"/>
      <c r="F72" s="13">
        <f>IF(OR(D72="",E72=""),"",MAX(0,E72-D72))</f>
        <v/>
      </c>
      <c r="G72" s="20" t="n"/>
      <c r="H72" s="23" t="n"/>
      <c r="I72" s="24" t="n"/>
      <c r="J72" s="20" t="n"/>
      <c r="K72" s="45" t="n"/>
      <c r="L72" s="20" t="n"/>
      <c r="M72" s="26" t="n"/>
      <c r="N72" s="44" t="n"/>
      <c r="O72" s="27">
        <f>IF(OR(A72="",N72="",M72="Clos"),"",N72-TODAY())</f>
        <v/>
      </c>
      <c r="P72" s="28">
        <f>IF(A72="","",IF(OR(AND(F72&lt;&gt;"",F72&gt;='Paramètres'!$B$5),AND(K72&lt;&gt;"",K72&gt;='Paramètres'!$B$6)),"Critique",IF(OR(AND(F72&lt;&gt;"",F72&gt;='Paramètres'!$B$7),AND(O72&lt;&gt;"",O72&lt;='Paramètres'!$B$8)),"Haute","Normale")))</f>
        <v/>
      </c>
      <c r="Q72" s="21" t="n"/>
      <c r="R72" s="29">
        <f>IF(A72="","",IF(OR(B72="",C72="",D72="",E72="",G72="",L72="",M72="",AND(M72&lt;&gt;"Clos",N72="")),"Données à compléter",IF(M72="Clos","",IF(AND(N72&lt;&gt;"",N72&lt;TODAY()),"Rattrapage dépassé",IF(P72="Critique","Retard critique",IF(AND(O72&lt;&gt;"",O72&lt;='Paramètres'!$B$8),"Échéance proche",""))))))</f>
        <v/>
      </c>
    </row>
    <row r="73">
      <c r="A73" s="20" t="n"/>
      <c r="B73" s="20" t="n"/>
      <c r="C73" s="21" t="n"/>
      <c r="D73" s="44" t="n"/>
      <c r="E73" s="44" t="n"/>
      <c r="F73" s="15">
        <f>IF(OR(D73="",E73=""),"",MAX(0,E73-D73))</f>
        <v/>
      </c>
      <c r="G73" s="20" t="n"/>
      <c r="H73" s="23" t="n"/>
      <c r="I73" s="24" t="n"/>
      <c r="J73" s="20" t="n"/>
      <c r="K73" s="45" t="n"/>
      <c r="L73" s="20" t="n"/>
      <c r="M73" s="26" t="n"/>
      <c r="N73" s="44" t="n"/>
      <c r="O73" s="30">
        <f>IF(OR(A73="",N73="",M73="Clos"),"",N73-TODAY())</f>
        <v/>
      </c>
      <c r="P73" s="31">
        <f>IF(A73="","",IF(OR(AND(F73&lt;&gt;"",F73&gt;='Paramètres'!$B$5),AND(K73&lt;&gt;"",K73&gt;='Paramètres'!$B$6)),"Critique",IF(OR(AND(F73&lt;&gt;"",F73&gt;='Paramètres'!$B$7),AND(O73&lt;&gt;"",O73&lt;='Paramètres'!$B$8)),"Haute","Normale")))</f>
        <v/>
      </c>
      <c r="Q73" s="21" t="n"/>
      <c r="R73" s="32">
        <f>IF(A73="","",IF(OR(B73="",C73="",D73="",E73="",G73="",L73="",M73="",AND(M73&lt;&gt;"Clos",N73="")),"Données à compléter",IF(M73="Clos","",IF(AND(N73&lt;&gt;"",N73&lt;TODAY()),"Rattrapage dépassé",IF(P73="Critique","Retard critique",IF(AND(O73&lt;&gt;"",O73&lt;='Paramètres'!$B$8),"Échéance proche",""))))))</f>
        <v/>
      </c>
    </row>
    <row r="74">
      <c r="A74" s="20" t="n"/>
      <c r="B74" s="20" t="n"/>
      <c r="C74" s="21" t="n"/>
      <c r="D74" s="44" t="n"/>
      <c r="E74" s="44" t="n"/>
      <c r="F74" s="13">
        <f>IF(OR(D74="",E74=""),"",MAX(0,E74-D74))</f>
        <v/>
      </c>
      <c r="G74" s="20" t="n"/>
      <c r="H74" s="23" t="n"/>
      <c r="I74" s="24" t="n"/>
      <c r="J74" s="20" t="n"/>
      <c r="K74" s="45" t="n"/>
      <c r="L74" s="20" t="n"/>
      <c r="M74" s="26" t="n"/>
      <c r="N74" s="44" t="n"/>
      <c r="O74" s="27">
        <f>IF(OR(A74="",N74="",M74="Clos"),"",N74-TODAY())</f>
        <v/>
      </c>
      <c r="P74" s="28">
        <f>IF(A74="","",IF(OR(AND(F74&lt;&gt;"",F74&gt;='Paramètres'!$B$5),AND(K74&lt;&gt;"",K74&gt;='Paramètres'!$B$6)),"Critique",IF(OR(AND(F74&lt;&gt;"",F74&gt;='Paramètres'!$B$7),AND(O74&lt;&gt;"",O74&lt;='Paramètres'!$B$8)),"Haute","Normale")))</f>
        <v/>
      </c>
      <c r="Q74" s="21" t="n"/>
      <c r="R74" s="29">
        <f>IF(A74="","",IF(OR(B74="",C74="",D74="",E74="",G74="",L74="",M74="",AND(M74&lt;&gt;"Clos",N74="")),"Données à compléter",IF(M74="Clos","",IF(AND(N74&lt;&gt;"",N74&lt;TODAY()),"Rattrapage dépassé",IF(P74="Critique","Retard critique",IF(AND(O74&lt;&gt;"",O74&lt;='Paramètres'!$B$8),"Échéance proche",""))))))</f>
        <v/>
      </c>
    </row>
    <row r="75">
      <c r="A75" s="20" t="n"/>
      <c r="B75" s="20" t="n"/>
      <c r="C75" s="21" t="n"/>
      <c r="D75" s="44" t="n"/>
      <c r="E75" s="44" t="n"/>
      <c r="F75" s="15">
        <f>IF(OR(D75="",E75=""),"",MAX(0,E75-D75))</f>
        <v/>
      </c>
      <c r="G75" s="20" t="n"/>
      <c r="H75" s="23" t="n"/>
      <c r="I75" s="24" t="n"/>
      <c r="J75" s="20" t="n"/>
      <c r="K75" s="45" t="n"/>
      <c r="L75" s="20" t="n"/>
      <c r="M75" s="26" t="n"/>
      <c r="N75" s="44" t="n"/>
      <c r="O75" s="30">
        <f>IF(OR(A75="",N75="",M75="Clos"),"",N75-TODAY())</f>
        <v/>
      </c>
      <c r="P75" s="31">
        <f>IF(A75="","",IF(OR(AND(F75&lt;&gt;"",F75&gt;='Paramètres'!$B$5),AND(K75&lt;&gt;"",K75&gt;='Paramètres'!$B$6)),"Critique",IF(OR(AND(F75&lt;&gt;"",F75&gt;='Paramètres'!$B$7),AND(O75&lt;&gt;"",O75&lt;='Paramètres'!$B$8)),"Haute","Normale")))</f>
        <v/>
      </c>
      <c r="Q75" s="21" t="n"/>
      <c r="R75" s="32">
        <f>IF(A75="","",IF(OR(B75="",C75="",D75="",E75="",G75="",L75="",M75="",AND(M75&lt;&gt;"Clos",N75="")),"Données à compléter",IF(M75="Clos","",IF(AND(N75&lt;&gt;"",N75&lt;TODAY()),"Rattrapage dépassé",IF(P75="Critique","Retard critique",IF(AND(O75&lt;&gt;"",O75&lt;='Paramètres'!$B$8),"Échéance proche",""))))))</f>
        <v/>
      </c>
    </row>
    <row r="76">
      <c r="A76" s="20" t="n"/>
      <c r="B76" s="20" t="n"/>
      <c r="C76" s="21" t="n"/>
      <c r="D76" s="44" t="n"/>
      <c r="E76" s="44" t="n"/>
      <c r="F76" s="13">
        <f>IF(OR(D76="",E76=""),"",MAX(0,E76-D76))</f>
        <v/>
      </c>
      <c r="G76" s="20" t="n"/>
      <c r="H76" s="23" t="n"/>
      <c r="I76" s="24" t="n"/>
      <c r="J76" s="20" t="n"/>
      <c r="K76" s="45" t="n"/>
      <c r="L76" s="20" t="n"/>
      <c r="M76" s="26" t="n"/>
      <c r="N76" s="44" t="n"/>
      <c r="O76" s="27">
        <f>IF(OR(A76="",N76="",M76="Clos"),"",N76-TODAY())</f>
        <v/>
      </c>
      <c r="P76" s="28">
        <f>IF(A76="","",IF(OR(AND(F76&lt;&gt;"",F76&gt;='Paramètres'!$B$5),AND(K76&lt;&gt;"",K76&gt;='Paramètres'!$B$6)),"Critique",IF(OR(AND(F76&lt;&gt;"",F76&gt;='Paramètres'!$B$7),AND(O76&lt;&gt;"",O76&lt;='Paramètres'!$B$8)),"Haute","Normale")))</f>
        <v/>
      </c>
      <c r="Q76" s="21" t="n"/>
      <c r="R76" s="29">
        <f>IF(A76="","",IF(OR(B76="",C76="",D76="",E76="",G76="",L76="",M76="",AND(M76&lt;&gt;"Clos",N76="")),"Données à compléter",IF(M76="Clos","",IF(AND(N76&lt;&gt;"",N76&lt;TODAY()),"Rattrapage dépassé",IF(P76="Critique","Retard critique",IF(AND(O76&lt;&gt;"",O76&lt;='Paramètres'!$B$8),"Échéance proche",""))))))</f>
        <v/>
      </c>
    </row>
    <row r="77">
      <c r="A77" s="20" t="n"/>
      <c r="B77" s="20" t="n"/>
      <c r="C77" s="21" t="n"/>
      <c r="D77" s="44" t="n"/>
      <c r="E77" s="44" t="n"/>
      <c r="F77" s="15">
        <f>IF(OR(D77="",E77=""),"",MAX(0,E77-D77))</f>
        <v/>
      </c>
      <c r="G77" s="20" t="n"/>
      <c r="H77" s="23" t="n"/>
      <c r="I77" s="24" t="n"/>
      <c r="J77" s="20" t="n"/>
      <c r="K77" s="45" t="n"/>
      <c r="L77" s="20" t="n"/>
      <c r="M77" s="26" t="n"/>
      <c r="N77" s="44" t="n"/>
      <c r="O77" s="30">
        <f>IF(OR(A77="",N77="",M77="Clos"),"",N77-TODAY())</f>
        <v/>
      </c>
      <c r="P77" s="31">
        <f>IF(A77="","",IF(OR(AND(F77&lt;&gt;"",F77&gt;='Paramètres'!$B$5),AND(K77&lt;&gt;"",K77&gt;='Paramètres'!$B$6)),"Critique",IF(OR(AND(F77&lt;&gt;"",F77&gt;='Paramètres'!$B$7),AND(O77&lt;&gt;"",O77&lt;='Paramètres'!$B$8)),"Haute","Normale")))</f>
        <v/>
      </c>
      <c r="Q77" s="21" t="n"/>
      <c r="R77" s="32">
        <f>IF(A77="","",IF(OR(B77="",C77="",D77="",E77="",G77="",L77="",M77="",AND(M77&lt;&gt;"Clos",N77="")),"Données à compléter",IF(M77="Clos","",IF(AND(N77&lt;&gt;"",N77&lt;TODAY()),"Rattrapage dépassé",IF(P77="Critique","Retard critique",IF(AND(O77&lt;&gt;"",O77&lt;='Paramètres'!$B$8),"Échéance proche",""))))))</f>
        <v/>
      </c>
    </row>
    <row r="78">
      <c r="A78" s="20" t="n"/>
      <c r="B78" s="20" t="n"/>
      <c r="C78" s="21" t="n"/>
      <c r="D78" s="44" t="n"/>
      <c r="E78" s="44" t="n"/>
      <c r="F78" s="13">
        <f>IF(OR(D78="",E78=""),"",MAX(0,E78-D78))</f>
        <v/>
      </c>
      <c r="G78" s="20" t="n"/>
      <c r="H78" s="23" t="n"/>
      <c r="I78" s="24" t="n"/>
      <c r="J78" s="20" t="n"/>
      <c r="K78" s="45" t="n"/>
      <c r="L78" s="20" t="n"/>
      <c r="M78" s="26" t="n"/>
      <c r="N78" s="44" t="n"/>
      <c r="O78" s="27">
        <f>IF(OR(A78="",N78="",M78="Clos"),"",N78-TODAY())</f>
        <v/>
      </c>
      <c r="P78" s="28">
        <f>IF(A78="","",IF(OR(AND(F78&lt;&gt;"",F78&gt;='Paramètres'!$B$5),AND(K78&lt;&gt;"",K78&gt;='Paramètres'!$B$6)),"Critique",IF(OR(AND(F78&lt;&gt;"",F78&gt;='Paramètres'!$B$7),AND(O78&lt;&gt;"",O78&lt;='Paramètres'!$B$8)),"Haute","Normale")))</f>
        <v/>
      </c>
      <c r="Q78" s="21" t="n"/>
      <c r="R78" s="29">
        <f>IF(A78="","",IF(OR(B78="",C78="",D78="",E78="",G78="",L78="",M78="",AND(M78&lt;&gt;"Clos",N78="")),"Données à compléter",IF(M78="Clos","",IF(AND(N78&lt;&gt;"",N78&lt;TODAY()),"Rattrapage dépassé",IF(P78="Critique","Retard critique",IF(AND(O78&lt;&gt;"",O78&lt;='Paramètres'!$B$8),"Échéance proche",""))))))</f>
        <v/>
      </c>
    </row>
    <row r="79">
      <c r="A79" s="20" t="n"/>
      <c r="B79" s="20" t="n"/>
      <c r="C79" s="21" t="n"/>
      <c r="D79" s="44" t="n"/>
      <c r="E79" s="44" t="n"/>
      <c r="F79" s="15">
        <f>IF(OR(D79="",E79=""),"",MAX(0,E79-D79))</f>
        <v/>
      </c>
      <c r="G79" s="20" t="n"/>
      <c r="H79" s="23" t="n"/>
      <c r="I79" s="24" t="n"/>
      <c r="J79" s="20" t="n"/>
      <c r="K79" s="45" t="n"/>
      <c r="L79" s="20" t="n"/>
      <c r="M79" s="26" t="n"/>
      <c r="N79" s="44" t="n"/>
      <c r="O79" s="30">
        <f>IF(OR(A79="",N79="",M79="Clos"),"",N79-TODAY())</f>
        <v/>
      </c>
      <c r="P79" s="31">
        <f>IF(A79="","",IF(OR(AND(F79&lt;&gt;"",F79&gt;='Paramètres'!$B$5),AND(K79&lt;&gt;"",K79&gt;='Paramètres'!$B$6)),"Critique",IF(OR(AND(F79&lt;&gt;"",F79&gt;='Paramètres'!$B$7),AND(O79&lt;&gt;"",O79&lt;='Paramètres'!$B$8)),"Haute","Normale")))</f>
        <v/>
      </c>
      <c r="Q79" s="21" t="n"/>
      <c r="R79" s="32">
        <f>IF(A79="","",IF(OR(B79="",C79="",D79="",E79="",G79="",L79="",M79="",AND(M79&lt;&gt;"Clos",N79="")),"Données à compléter",IF(M79="Clos","",IF(AND(N79&lt;&gt;"",N79&lt;TODAY()),"Rattrapage dépassé",IF(P79="Critique","Retard critique",IF(AND(O79&lt;&gt;"",O79&lt;='Paramètres'!$B$8),"Échéance proche",""))))))</f>
        <v/>
      </c>
    </row>
    <row r="80">
      <c r="A80" s="20" t="n"/>
      <c r="B80" s="20" t="n"/>
      <c r="C80" s="21" t="n"/>
      <c r="D80" s="44" t="n"/>
      <c r="E80" s="44" t="n"/>
      <c r="F80" s="13">
        <f>IF(OR(D80="",E80=""),"",MAX(0,E80-D80))</f>
        <v/>
      </c>
      <c r="G80" s="20" t="n"/>
      <c r="H80" s="23" t="n"/>
      <c r="I80" s="24" t="n"/>
      <c r="J80" s="20" t="n"/>
      <c r="K80" s="45" t="n"/>
      <c r="L80" s="20" t="n"/>
      <c r="M80" s="26" t="n"/>
      <c r="N80" s="44" t="n"/>
      <c r="O80" s="27">
        <f>IF(OR(A80="",N80="",M80="Clos"),"",N80-TODAY())</f>
        <v/>
      </c>
      <c r="P80" s="28">
        <f>IF(A80="","",IF(OR(AND(F80&lt;&gt;"",F80&gt;='Paramètres'!$B$5),AND(K80&lt;&gt;"",K80&gt;='Paramètres'!$B$6)),"Critique",IF(OR(AND(F80&lt;&gt;"",F80&gt;='Paramètres'!$B$7),AND(O80&lt;&gt;"",O80&lt;='Paramètres'!$B$8)),"Haute","Normale")))</f>
        <v/>
      </c>
      <c r="Q80" s="21" t="n"/>
      <c r="R80" s="29">
        <f>IF(A80="","",IF(OR(B80="",C80="",D80="",E80="",G80="",L80="",M80="",AND(M80&lt;&gt;"Clos",N80="")),"Données à compléter",IF(M80="Clos","",IF(AND(N80&lt;&gt;"",N80&lt;TODAY()),"Rattrapage dépassé",IF(P80="Critique","Retard critique",IF(AND(O80&lt;&gt;"",O80&lt;='Paramètres'!$B$8),"Échéance proche",""))))))</f>
        <v/>
      </c>
    </row>
    <row r="81">
      <c r="A81" s="20" t="n"/>
      <c r="B81" s="20" t="n"/>
      <c r="C81" s="21" t="n"/>
      <c r="D81" s="44" t="n"/>
      <c r="E81" s="44" t="n"/>
      <c r="F81" s="15">
        <f>IF(OR(D81="",E81=""),"",MAX(0,E81-D81))</f>
        <v/>
      </c>
      <c r="G81" s="20" t="n"/>
      <c r="H81" s="23" t="n"/>
      <c r="I81" s="24" t="n"/>
      <c r="J81" s="20" t="n"/>
      <c r="K81" s="45" t="n"/>
      <c r="L81" s="20" t="n"/>
      <c r="M81" s="26" t="n"/>
      <c r="N81" s="44" t="n"/>
      <c r="O81" s="30">
        <f>IF(OR(A81="",N81="",M81="Clos"),"",N81-TODAY())</f>
        <v/>
      </c>
      <c r="P81" s="31">
        <f>IF(A81="","",IF(OR(AND(F81&lt;&gt;"",F81&gt;='Paramètres'!$B$5),AND(K81&lt;&gt;"",K81&gt;='Paramètres'!$B$6)),"Critique",IF(OR(AND(F81&lt;&gt;"",F81&gt;='Paramètres'!$B$7),AND(O81&lt;&gt;"",O81&lt;='Paramètres'!$B$8)),"Haute","Normale")))</f>
        <v/>
      </c>
      <c r="Q81" s="21" t="n"/>
      <c r="R81" s="32">
        <f>IF(A81="","",IF(OR(B81="",C81="",D81="",E81="",G81="",L81="",M81="",AND(M81&lt;&gt;"Clos",N81="")),"Données à compléter",IF(M81="Clos","",IF(AND(N81&lt;&gt;"",N81&lt;TODAY()),"Rattrapage dépassé",IF(P81="Critique","Retard critique",IF(AND(O81&lt;&gt;"",O81&lt;='Paramètres'!$B$8),"Échéance proche",""))))))</f>
        <v/>
      </c>
    </row>
    <row r="82">
      <c r="A82" s="20" t="n"/>
      <c r="B82" s="20" t="n"/>
      <c r="C82" s="21" t="n"/>
      <c r="D82" s="44" t="n"/>
      <c r="E82" s="44" t="n"/>
      <c r="F82" s="13">
        <f>IF(OR(D82="",E82=""),"",MAX(0,E82-D82))</f>
        <v/>
      </c>
      <c r="G82" s="20" t="n"/>
      <c r="H82" s="23" t="n"/>
      <c r="I82" s="24" t="n"/>
      <c r="J82" s="20" t="n"/>
      <c r="K82" s="45" t="n"/>
      <c r="L82" s="20" t="n"/>
      <c r="M82" s="26" t="n"/>
      <c r="N82" s="44" t="n"/>
      <c r="O82" s="27">
        <f>IF(OR(A82="",N82="",M82="Clos"),"",N82-TODAY())</f>
        <v/>
      </c>
      <c r="P82" s="28">
        <f>IF(A82="","",IF(OR(AND(F82&lt;&gt;"",F82&gt;='Paramètres'!$B$5),AND(K82&lt;&gt;"",K82&gt;='Paramètres'!$B$6)),"Critique",IF(OR(AND(F82&lt;&gt;"",F82&gt;='Paramètres'!$B$7),AND(O82&lt;&gt;"",O82&lt;='Paramètres'!$B$8)),"Haute","Normale")))</f>
        <v/>
      </c>
      <c r="Q82" s="21" t="n"/>
      <c r="R82" s="29">
        <f>IF(A82="","",IF(OR(B82="",C82="",D82="",E82="",G82="",L82="",M82="",AND(M82&lt;&gt;"Clos",N82="")),"Données à compléter",IF(M82="Clos","",IF(AND(N82&lt;&gt;"",N82&lt;TODAY()),"Rattrapage dépassé",IF(P82="Critique","Retard critique",IF(AND(O82&lt;&gt;"",O82&lt;='Paramètres'!$B$8),"Échéance proche",""))))))</f>
        <v/>
      </c>
    </row>
    <row r="83">
      <c r="A83" s="20" t="n"/>
      <c r="B83" s="20" t="n"/>
      <c r="C83" s="21" t="n"/>
      <c r="D83" s="44" t="n"/>
      <c r="E83" s="44" t="n"/>
      <c r="F83" s="15">
        <f>IF(OR(D83="",E83=""),"",MAX(0,E83-D83))</f>
        <v/>
      </c>
      <c r="G83" s="20" t="n"/>
      <c r="H83" s="23" t="n"/>
      <c r="I83" s="24" t="n"/>
      <c r="J83" s="20" t="n"/>
      <c r="K83" s="45" t="n"/>
      <c r="L83" s="20" t="n"/>
      <c r="M83" s="26" t="n"/>
      <c r="N83" s="44" t="n"/>
      <c r="O83" s="30">
        <f>IF(OR(A83="",N83="",M83="Clos"),"",N83-TODAY())</f>
        <v/>
      </c>
      <c r="P83" s="31">
        <f>IF(A83="","",IF(OR(AND(F83&lt;&gt;"",F83&gt;='Paramètres'!$B$5),AND(K83&lt;&gt;"",K83&gt;='Paramètres'!$B$6)),"Critique",IF(OR(AND(F83&lt;&gt;"",F83&gt;='Paramètres'!$B$7),AND(O83&lt;&gt;"",O83&lt;='Paramètres'!$B$8)),"Haute","Normale")))</f>
        <v/>
      </c>
      <c r="Q83" s="21" t="n"/>
      <c r="R83" s="32">
        <f>IF(A83="","",IF(OR(B83="",C83="",D83="",E83="",G83="",L83="",M83="",AND(M83&lt;&gt;"Clos",N83="")),"Données à compléter",IF(M83="Clos","",IF(AND(N83&lt;&gt;"",N83&lt;TODAY()),"Rattrapage dépassé",IF(P83="Critique","Retard critique",IF(AND(O83&lt;&gt;"",O83&lt;='Paramètres'!$B$8),"Échéance proche",""))))))</f>
        <v/>
      </c>
    </row>
    <row r="84">
      <c r="A84" s="20" t="n"/>
      <c r="B84" s="20" t="n"/>
      <c r="C84" s="21" t="n"/>
      <c r="D84" s="44" t="n"/>
      <c r="E84" s="44" t="n"/>
      <c r="F84" s="13">
        <f>IF(OR(D84="",E84=""),"",MAX(0,E84-D84))</f>
        <v/>
      </c>
      <c r="G84" s="20" t="n"/>
      <c r="H84" s="23" t="n"/>
      <c r="I84" s="24" t="n"/>
      <c r="J84" s="20" t="n"/>
      <c r="K84" s="45" t="n"/>
      <c r="L84" s="20" t="n"/>
      <c r="M84" s="26" t="n"/>
      <c r="N84" s="44" t="n"/>
      <c r="O84" s="27">
        <f>IF(OR(A84="",N84="",M84="Clos"),"",N84-TODAY())</f>
        <v/>
      </c>
      <c r="P84" s="28">
        <f>IF(A84="","",IF(OR(AND(F84&lt;&gt;"",F84&gt;='Paramètres'!$B$5),AND(K84&lt;&gt;"",K84&gt;='Paramètres'!$B$6)),"Critique",IF(OR(AND(F84&lt;&gt;"",F84&gt;='Paramètres'!$B$7),AND(O84&lt;&gt;"",O84&lt;='Paramètres'!$B$8)),"Haute","Normale")))</f>
        <v/>
      </c>
      <c r="Q84" s="21" t="n"/>
      <c r="R84" s="29">
        <f>IF(A84="","",IF(OR(B84="",C84="",D84="",E84="",G84="",L84="",M84="",AND(M84&lt;&gt;"Clos",N84="")),"Données à compléter",IF(M84="Clos","",IF(AND(N84&lt;&gt;"",N84&lt;TODAY()),"Rattrapage dépassé",IF(P84="Critique","Retard critique",IF(AND(O84&lt;&gt;"",O84&lt;='Paramètres'!$B$8),"Échéance proche",""))))))</f>
        <v/>
      </c>
    </row>
    <row r="85">
      <c r="A85" s="20" t="n"/>
      <c r="B85" s="20" t="n"/>
      <c r="C85" s="21" t="n"/>
      <c r="D85" s="44" t="n"/>
      <c r="E85" s="44" t="n"/>
      <c r="F85" s="15">
        <f>IF(OR(D85="",E85=""),"",MAX(0,E85-D85))</f>
        <v/>
      </c>
      <c r="G85" s="20" t="n"/>
      <c r="H85" s="23" t="n"/>
      <c r="I85" s="24" t="n"/>
      <c r="J85" s="20" t="n"/>
      <c r="K85" s="45" t="n"/>
      <c r="L85" s="20" t="n"/>
      <c r="M85" s="26" t="n"/>
      <c r="N85" s="44" t="n"/>
      <c r="O85" s="30">
        <f>IF(OR(A85="",N85="",M85="Clos"),"",N85-TODAY())</f>
        <v/>
      </c>
      <c r="P85" s="31">
        <f>IF(A85="","",IF(OR(AND(F85&lt;&gt;"",F85&gt;='Paramètres'!$B$5),AND(K85&lt;&gt;"",K85&gt;='Paramètres'!$B$6)),"Critique",IF(OR(AND(F85&lt;&gt;"",F85&gt;='Paramètres'!$B$7),AND(O85&lt;&gt;"",O85&lt;='Paramètres'!$B$8)),"Haute","Normale")))</f>
        <v/>
      </c>
      <c r="Q85" s="21" t="n"/>
      <c r="R85" s="32">
        <f>IF(A85="","",IF(OR(B85="",C85="",D85="",E85="",G85="",L85="",M85="",AND(M85&lt;&gt;"Clos",N85="")),"Données à compléter",IF(M85="Clos","",IF(AND(N85&lt;&gt;"",N85&lt;TODAY()),"Rattrapage dépassé",IF(P85="Critique","Retard critique",IF(AND(O85&lt;&gt;"",O85&lt;='Paramètres'!$B$8),"Échéance proche",""))))))</f>
        <v/>
      </c>
    </row>
    <row r="86">
      <c r="A86" s="20" t="n"/>
      <c r="B86" s="20" t="n"/>
      <c r="C86" s="21" t="n"/>
      <c r="D86" s="44" t="n"/>
      <c r="E86" s="44" t="n"/>
      <c r="F86" s="13">
        <f>IF(OR(D86="",E86=""),"",MAX(0,E86-D86))</f>
        <v/>
      </c>
      <c r="G86" s="20" t="n"/>
      <c r="H86" s="23" t="n"/>
      <c r="I86" s="24" t="n"/>
      <c r="J86" s="20" t="n"/>
      <c r="K86" s="45" t="n"/>
      <c r="L86" s="20" t="n"/>
      <c r="M86" s="26" t="n"/>
      <c r="N86" s="44" t="n"/>
      <c r="O86" s="27">
        <f>IF(OR(A86="",N86="",M86="Clos"),"",N86-TODAY())</f>
        <v/>
      </c>
      <c r="P86" s="28">
        <f>IF(A86="","",IF(OR(AND(F86&lt;&gt;"",F86&gt;='Paramètres'!$B$5),AND(K86&lt;&gt;"",K86&gt;='Paramètres'!$B$6)),"Critique",IF(OR(AND(F86&lt;&gt;"",F86&gt;='Paramètres'!$B$7),AND(O86&lt;&gt;"",O86&lt;='Paramètres'!$B$8)),"Haute","Normale")))</f>
        <v/>
      </c>
      <c r="Q86" s="21" t="n"/>
      <c r="R86" s="29">
        <f>IF(A86="","",IF(OR(B86="",C86="",D86="",E86="",G86="",L86="",M86="",AND(M86&lt;&gt;"Clos",N86="")),"Données à compléter",IF(M86="Clos","",IF(AND(N86&lt;&gt;"",N86&lt;TODAY()),"Rattrapage dépassé",IF(P86="Critique","Retard critique",IF(AND(O86&lt;&gt;"",O86&lt;='Paramètres'!$B$8),"Échéance proche",""))))))</f>
        <v/>
      </c>
    </row>
    <row r="87">
      <c r="A87" s="20" t="n"/>
      <c r="B87" s="20" t="n"/>
      <c r="C87" s="21" t="n"/>
      <c r="D87" s="44" t="n"/>
      <c r="E87" s="44" t="n"/>
      <c r="F87" s="15">
        <f>IF(OR(D87="",E87=""),"",MAX(0,E87-D87))</f>
        <v/>
      </c>
      <c r="G87" s="20" t="n"/>
      <c r="H87" s="23" t="n"/>
      <c r="I87" s="24" t="n"/>
      <c r="J87" s="20" t="n"/>
      <c r="K87" s="45" t="n"/>
      <c r="L87" s="20" t="n"/>
      <c r="M87" s="26" t="n"/>
      <c r="N87" s="44" t="n"/>
      <c r="O87" s="30">
        <f>IF(OR(A87="",N87="",M87="Clos"),"",N87-TODAY())</f>
        <v/>
      </c>
      <c r="P87" s="31">
        <f>IF(A87="","",IF(OR(AND(F87&lt;&gt;"",F87&gt;='Paramètres'!$B$5),AND(K87&lt;&gt;"",K87&gt;='Paramètres'!$B$6)),"Critique",IF(OR(AND(F87&lt;&gt;"",F87&gt;='Paramètres'!$B$7),AND(O87&lt;&gt;"",O87&lt;='Paramètres'!$B$8)),"Haute","Normale")))</f>
        <v/>
      </c>
      <c r="Q87" s="21" t="n"/>
      <c r="R87" s="32">
        <f>IF(A87="","",IF(OR(B87="",C87="",D87="",E87="",G87="",L87="",M87="",AND(M87&lt;&gt;"Clos",N87="")),"Données à compléter",IF(M87="Clos","",IF(AND(N87&lt;&gt;"",N87&lt;TODAY()),"Rattrapage dépassé",IF(P87="Critique","Retard critique",IF(AND(O87&lt;&gt;"",O87&lt;='Paramètres'!$B$8),"Échéance proche",""))))))</f>
        <v/>
      </c>
    </row>
    <row r="88">
      <c r="A88" s="20" t="n"/>
      <c r="B88" s="20" t="n"/>
      <c r="C88" s="21" t="n"/>
      <c r="D88" s="44" t="n"/>
      <c r="E88" s="44" t="n"/>
      <c r="F88" s="13">
        <f>IF(OR(D88="",E88=""),"",MAX(0,E88-D88))</f>
        <v/>
      </c>
      <c r="G88" s="20" t="n"/>
      <c r="H88" s="23" t="n"/>
      <c r="I88" s="24" t="n"/>
      <c r="J88" s="20" t="n"/>
      <c r="K88" s="45" t="n"/>
      <c r="L88" s="20" t="n"/>
      <c r="M88" s="26" t="n"/>
      <c r="N88" s="44" t="n"/>
      <c r="O88" s="27">
        <f>IF(OR(A88="",N88="",M88="Clos"),"",N88-TODAY())</f>
        <v/>
      </c>
      <c r="P88" s="28">
        <f>IF(A88="","",IF(OR(AND(F88&lt;&gt;"",F88&gt;='Paramètres'!$B$5),AND(K88&lt;&gt;"",K88&gt;='Paramètres'!$B$6)),"Critique",IF(OR(AND(F88&lt;&gt;"",F88&gt;='Paramètres'!$B$7),AND(O88&lt;&gt;"",O88&lt;='Paramètres'!$B$8)),"Haute","Normale")))</f>
        <v/>
      </c>
      <c r="Q88" s="21" t="n"/>
      <c r="R88" s="29">
        <f>IF(A88="","",IF(OR(B88="",C88="",D88="",E88="",G88="",L88="",M88="",AND(M88&lt;&gt;"Clos",N88="")),"Données à compléter",IF(M88="Clos","",IF(AND(N88&lt;&gt;"",N88&lt;TODAY()),"Rattrapage dépassé",IF(P88="Critique","Retard critique",IF(AND(O88&lt;&gt;"",O88&lt;='Paramètres'!$B$8),"Échéance proche",""))))))</f>
        <v/>
      </c>
    </row>
    <row r="89">
      <c r="A89" s="20" t="n"/>
      <c r="B89" s="20" t="n"/>
      <c r="C89" s="21" t="n"/>
      <c r="D89" s="44" t="n"/>
      <c r="E89" s="44" t="n"/>
      <c r="F89" s="15">
        <f>IF(OR(D89="",E89=""),"",MAX(0,E89-D89))</f>
        <v/>
      </c>
      <c r="G89" s="20" t="n"/>
      <c r="H89" s="23" t="n"/>
      <c r="I89" s="24" t="n"/>
      <c r="J89" s="20" t="n"/>
      <c r="K89" s="45" t="n"/>
      <c r="L89" s="20" t="n"/>
      <c r="M89" s="26" t="n"/>
      <c r="N89" s="44" t="n"/>
      <c r="O89" s="30">
        <f>IF(OR(A89="",N89="",M89="Clos"),"",N89-TODAY())</f>
        <v/>
      </c>
      <c r="P89" s="31">
        <f>IF(A89="","",IF(OR(AND(F89&lt;&gt;"",F89&gt;='Paramètres'!$B$5),AND(K89&lt;&gt;"",K89&gt;='Paramètres'!$B$6)),"Critique",IF(OR(AND(F89&lt;&gt;"",F89&gt;='Paramètres'!$B$7),AND(O89&lt;&gt;"",O89&lt;='Paramètres'!$B$8)),"Haute","Normale")))</f>
        <v/>
      </c>
      <c r="Q89" s="21" t="n"/>
      <c r="R89" s="32">
        <f>IF(A89="","",IF(OR(B89="",C89="",D89="",E89="",G89="",L89="",M89="",AND(M89&lt;&gt;"Clos",N89="")),"Données à compléter",IF(M89="Clos","",IF(AND(N89&lt;&gt;"",N89&lt;TODAY()),"Rattrapage dépassé",IF(P89="Critique","Retard critique",IF(AND(O89&lt;&gt;"",O89&lt;='Paramètres'!$B$8),"Échéance proche",""))))))</f>
        <v/>
      </c>
    </row>
    <row r="90">
      <c r="A90" s="20" t="n"/>
      <c r="B90" s="20" t="n"/>
      <c r="C90" s="21" t="n"/>
      <c r="D90" s="44" t="n"/>
      <c r="E90" s="44" t="n"/>
      <c r="F90" s="13">
        <f>IF(OR(D90="",E90=""),"",MAX(0,E90-D90))</f>
        <v/>
      </c>
      <c r="G90" s="20" t="n"/>
      <c r="H90" s="23" t="n"/>
      <c r="I90" s="24" t="n"/>
      <c r="J90" s="20" t="n"/>
      <c r="K90" s="45" t="n"/>
      <c r="L90" s="20" t="n"/>
      <c r="M90" s="26" t="n"/>
      <c r="N90" s="44" t="n"/>
      <c r="O90" s="27">
        <f>IF(OR(A90="",N90="",M90="Clos"),"",N90-TODAY())</f>
        <v/>
      </c>
      <c r="P90" s="28">
        <f>IF(A90="","",IF(OR(AND(F90&lt;&gt;"",F90&gt;='Paramètres'!$B$5),AND(K90&lt;&gt;"",K90&gt;='Paramètres'!$B$6)),"Critique",IF(OR(AND(F90&lt;&gt;"",F90&gt;='Paramètres'!$B$7),AND(O90&lt;&gt;"",O90&lt;='Paramètres'!$B$8)),"Haute","Normale")))</f>
        <v/>
      </c>
      <c r="Q90" s="21" t="n"/>
      <c r="R90" s="29">
        <f>IF(A90="","",IF(OR(B90="",C90="",D90="",E90="",G90="",L90="",M90="",AND(M90&lt;&gt;"Clos",N90="")),"Données à compléter",IF(M90="Clos","",IF(AND(N90&lt;&gt;"",N90&lt;TODAY()),"Rattrapage dépassé",IF(P90="Critique","Retard critique",IF(AND(O90&lt;&gt;"",O90&lt;='Paramètres'!$B$8),"Échéance proche",""))))))</f>
        <v/>
      </c>
    </row>
    <row r="91">
      <c r="A91" s="20" t="n"/>
      <c r="B91" s="20" t="n"/>
      <c r="C91" s="21" t="n"/>
      <c r="D91" s="44" t="n"/>
      <c r="E91" s="44" t="n"/>
      <c r="F91" s="15">
        <f>IF(OR(D91="",E91=""),"",MAX(0,E91-D91))</f>
        <v/>
      </c>
      <c r="G91" s="20" t="n"/>
      <c r="H91" s="23" t="n"/>
      <c r="I91" s="24" t="n"/>
      <c r="J91" s="20" t="n"/>
      <c r="K91" s="45" t="n"/>
      <c r="L91" s="20" t="n"/>
      <c r="M91" s="26" t="n"/>
      <c r="N91" s="44" t="n"/>
      <c r="O91" s="30">
        <f>IF(OR(A91="",N91="",M91="Clos"),"",N91-TODAY())</f>
        <v/>
      </c>
      <c r="P91" s="31">
        <f>IF(A91="","",IF(OR(AND(F91&lt;&gt;"",F91&gt;='Paramètres'!$B$5),AND(K91&lt;&gt;"",K91&gt;='Paramètres'!$B$6)),"Critique",IF(OR(AND(F91&lt;&gt;"",F91&gt;='Paramètres'!$B$7),AND(O91&lt;&gt;"",O91&lt;='Paramètres'!$B$8)),"Haute","Normale")))</f>
        <v/>
      </c>
      <c r="Q91" s="21" t="n"/>
      <c r="R91" s="32">
        <f>IF(A91="","",IF(OR(B91="",C91="",D91="",E91="",G91="",L91="",M91="",AND(M91&lt;&gt;"Clos",N91="")),"Données à compléter",IF(M91="Clos","",IF(AND(N91&lt;&gt;"",N91&lt;TODAY()),"Rattrapage dépassé",IF(P91="Critique","Retard critique",IF(AND(O91&lt;&gt;"",O91&lt;='Paramètres'!$B$8),"Échéance proche",""))))))</f>
        <v/>
      </c>
    </row>
    <row r="92">
      <c r="A92" s="20" t="n"/>
      <c r="B92" s="20" t="n"/>
      <c r="C92" s="21" t="n"/>
      <c r="D92" s="44" t="n"/>
      <c r="E92" s="44" t="n"/>
      <c r="F92" s="13">
        <f>IF(OR(D92="",E92=""),"",MAX(0,E92-D92))</f>
        <v/>
      </c>
      <c r="G92" s="20" t="n"/>
      <c r="H92" s="23" t="n"/>
      <c r="I92" s="24" t="n"/>
      <c r="J92" s="20" t="n"/>
      <c r="K92" s="45" t="n"/>
      <c r="L92" s="20" t="n"/>
      <c r="M92" s="26" t="n"/>
      <c r="N92" s="44" t="n"/>
      <c r="O92" s="27">
        <f>IF(OR(A92="",N92="",M92="Clos"),"",N92-TODAY())</f>
        <v/>
      </c>
      <c r="P92" s="28">
        <f>IF(A92="","",IF(OR(AND(F92&lt;&gt;"",F92&gt;='Paramètres'!$B$5),AND(K92&lt;&gt;"",K92&gt;='Paramètres'!$B$6)),"Critique",IF(OR(AND(F92&lt;&gt;"",F92&gt;='Paramètres'!$B$7),AND(O92&lt;&gt;"",O92&lt;='Paramètres'!$B$8)),"Haute","Normale")))</f>
        <v/>
      </c>
      <c r="Q92" s="21" t="n"/>
      <c r="R92" s="29">
        <f>IF(A92="","",IF(OR(B92="",C92="",D92="",E92="",G92="",L92="",M92="",AND(M92&lt;&gt;"Clos",N92="")),"Données à compléter",IF(M92="Clos","",IF(AND(N92&lt;&gt;"",N92&lt;TODAY()),"Rattrapage dépassé",IF(P92="Critique","Retard critique",IF(AND(O92&lt;&gt;"",O92&lt;='Paramètres'!$B$8),"Échéance proche",""))))))</f>
        <v/>
      </c>
    </row>
    <row r="93">
      <c r="A93" s="20" t="n"/>
      <c r="B93" s="20" t="n"/>
      <c r="C93" s="21" t="n"/>
      <c r="D93" s="44" t="n"/>
      <c r="E93" s="44" t="n"/>
      <c r="F93" s="15">
        <f>IF(OR(D93="",E93=""),"",MAX(0,E93-D93))</f>
        <v/>
      </c>
      <c r="G93" s="20" t="n"/>
      <c r="H93" s="23" t="n"/>
      <c r="I93" s="24" t="n"/>
      <c r="J93" s="20" t="n"/>
      <c r="K93" s="45" t="n"/>
      <c r="L93" s="20" t="n"/>
      <c r="M93" s="26" t="n"/>
      <c r="N93" s="44" t="n"/>
      <c r="O93" s="30">
        <f>IF(OR(A93="",N93="",M93="Clos"),"",N93-TODAY())</f>
        <v/>
      </c>
      <c r="P93" s="31">
        <f>IF(A93="","",IF(OR(AND(F93&lt;&gt;"",F93&gt;='Paramètres'!$B$5),AND(K93&lt;&gt;"",K93&gt;='Paramètres'!$B$6)),"Critique",IF(OR(AND(F93&lt;&gt;"",F93&gt;='Paramètres'!$B$7),AND(O93&lt;&gt;"",O93&lt;='Paramètres'!$B$8)),"Haute","Normale")))</f>
        <v/>
      </c>
      <c r="Q93" s="21" t="n"/>
      <c r="R93" s="32">
        <f>IF(A93="","",IF(OR(B93="",C93="",D93="",E93="",G93="",L93="",M93="",AND(M93&lt;&gt;"Clos",N93="")),"Données à compléter",IF(M93="Clos","",IF(AND(N93&lt;&gt;"",N93&lt;TODAY()),"Rattrapage dépassé",IF(P93="Critique","Retard critique",IF(AND(O93&lt;&gt;"",O93&lt;='Paramètres'!$B$8),"Échéance proche",""))))))</f>
        <v/>
      </c>
    </row>
    <row r="94">
      <c r="A94" s="20" t="n"/>
      <c r="B94" s="20" t="n"/>
      <c r="C94" s="21" t="n"/>
      <c r="D94" s="44" t="n"/>
      <c r="E94" s="44" t="n"/>
      <c r="F94" s="13">
        <f>IF(OR(D94="",E94=""),"",MAX(0,E94-D94))</f>
        <v/>
      </c>
      <c r="G94" s="20" t="n"/>
      <c r="H94" s="23" t="n"/>
      <c r="I94" s="24" t="n"/>
      <c r="J94" s="20" t="n"/>
      <c r="K94" s="45" t="n"/>
      <c r="L94" s="20" t="n"/>
      <c r="M94" s="26" t="n"/>
      <c r="N94" s="44" t="n"/>
      <c r="O94" s="27">
        <f>IF(OR(A94="",N94="",M94="Clos"),"",N94-TODAY())</f>
        <v/>
      </c>
      <c r="P94" s="28">
        <f>IF(A94="","",IF(OR(AND(F94&lt;&gt;"",F94&gt;='Paramètres'!$B$5),AND(K94&lt;&gt;"",K94&gt;='Paramètres'!$B$6)),"Critique",IF(OR(AND(F94&lt;&gt;"",F94&gt;='Paramètres'!$B$7),AND(O94&lt;&gt;"",O94&lt;='Paramètres'!$B$8)),"Haute","Normale")))</f>
        <v/>
      </c>
      <c r="Q94" s="21" t="n"/>
      <c r="R94" s="29">
        <f>IF(A94="","",IF(OR(B94="",C94="",D94="",E94="",G94="",L94="",M94="",AND(M94&lt;&gt;"Clos",N94="")),"Données à compléter",IF(M94="Clos","",IF(AND(N94&lt;&gt;"",N94&lt;TODAY()),"Rattrapage dépassé",IF(P94="Critique","Retard critique",IF(AND(O94&lt;&gt;"",O94&lt;='Paramètres'!$B$8),"Échéance proche",""))))))</f>
        <v/>
      </c>
    </row>
    <row r="95">
      <c r="A95" s="20" t="n"/>
      <c r="B95" s="20" t="n"/>
      <c r="C95" s="21" t="n"/>
      <c r="D95" s="44" t="n"/>
      <c r="E95" s="44" t="n"/>
      <c r="F95" s="15">
        <f>IF(OR(D95="",E95=""),"",MAX(0,E95-D95))</f>
        <v/>
      </c>
      <c r="G95" s="20" t="n"/>
      <c r="H95" s="23" t="n"/>
      <c r="I95" s="24" t="n"/>
      <c r="J95" s="20" t="n"/>
      <c r="K95" s="45" t="n"/>
      <c r="L95" s="20" t="n"/>
      <c r="M95" s="26" t="n"/>
      <c r="N95" s="44" t="n"/>
      <c r="O95" s="30">
        <f>IF(OR(A95="",N95="",M95="Clos"),"",N95-TODAY())</f>
        <v/>
      </c>
      <c r="P95" s="31">
        <f>IF(A95="","",IF(OR(AND(F95&lt;&gt;"",F95&gt;='Paramètres'!$B$5),AND(K95&lt;&gt;"",K95&gt;='Paramètres'!$B$6)),"Critique",IF(OR(AND(F95&lt;&gt;"",F95&gt;='Paramètres'!$B$7),AND(O95&lt;&gt;"",O95&lt;='Paramètres'!$B$8)),"Haute","Normale")))</f>
        <v/>
      </c>
      <c r="Q95" s="21" t="n"/>
      <c r="R95" s="32">
        <f>IF(A95="","",IF(OR(B95="",C95="",D95="",E95="",G95="",L95="",M95="",AND(M95&lt;&gt;"Clos",N95="")),"Données à compléter",IF(M95="Clos","",IF(AND(N95&lt;&gt;"",N95&lt;TODAY()),"Rattrapage dépassé",IF(P95="Critique","Retard critique",IF(AND(O95&lt;&gt;"",O95&lt;='Paramètres'!$B$8),"Échéance proche",""))))))</f>
        <v/>
      </c>
    </row>
    <row r="96">
      <c r="A96" s="20" t="n"/>
      <c r="B96" s="20" t="n"/>
      <c r="C96" s="21" t="n"/>
      <c r="D96" s="44" t="n"/>
      <c r="E96" s="44" t="n"/>
      <c r="F96" s="13">
        <f>IF(OR(D96="",E96=""),"",MAX(0,E96-D96))</f>
        <v/>
      </c>
      <c r="G96" s="20" t="n"/>
      <c r="H96" s="23" t="n"/>
      <c r="I96" s="24" t="n"/>
      <c r="J96" s="20" t="n"/>
      <c r="K96" s="45" t="n"/>
      <c r="L96" s="20" t="n"/>
      <c r="M96" s="26" t="n"/>
      <c r="N96" s="44" t="n"/>
      <c r="O96" s="27">
        <f>IF(OR(A96="",N96="",M96="Clos"),"",N96-TODAY())</f>
        <v/>
      </c>
      <c r="P96" s="28">
        <f>IF(A96="","",IF(OR(AND(F96&lt;&gt;"",F96&gt;='Paramètres'!$B$5),AND(K96&lt;&gt;"",K96&gt;='Paramètres'!$B$6)),"Critique",IF(OR(AND(F96&lt;&gt;"",F96&gt;='Paramètres'!$B$7),AND(O96&lt;&gt;"",O96&lt;='Paramètres'!$B$8)),"Haute","Normale")))</f>
        <v/>
      </c>
      <c r="Q96" s="21" t="n"/>
      <c r="R96" s="29">
        <f>IF(A96="","",IF(OR(B96="",C96="",D96="",E96="",G96="",L96="",M96="",AND(M96&lt;&gt;"Clos",N96="")),"Données à compléter",IF(M96="Clos","",IF(AND(N96&lt;&gt;"",N96&lt;TODAY()),"Rattrapage dépassé",IF(P96="Critique","Retard critique",IF(AND(O96&lt;&gt;"",O96&lt;='Paramètres'!$B$8),"Échéance proche",""))))))</f>
        <v/>
      </c>
    </row>
    <row r="97">
      <c r="A97" s="20" t="n"/>
      <c r="B97" s="20" t="n"/>
      <c r="C97" s="21" t="n"/>
      <c r="D97" s="44" t="n"/>
      <c r="E97" s="44" t="n"/>
      <c r="F97" s="15">
        <f>IF(OR(D97="",E97=""),"",MAX(0,E97-D97))</f>
        <v/>
      </c>
      <c r="G97" s="20" t="n"/>
      <c r="H97" s="23" t="n"/>
      <c r="I97" s="24" t="n"/>
      <c r="J97" s="20" t="n"/>
      <c r="K97" s="45" t="n"/>
      <c r="L97" s="20" t="n"/>
      <c r="M97" s="26" t="n"/>
      <c r="N97" s="44" t="n"/>
      <c r="O97" s="30">
        <f>IF(OR(A97="",N97="",M97="Clos"),"",N97-TODAY())</f>
        <v/>
      </c>
      <c r="P97" s="31">
        <f>IF(A97="","",IF(OR(AND(F97&lt;&gt;"",F97&gt;='Paramètres'!$B$5),AND(K97&lt;&gt;"",K97&gt;='Paramètres'!$B$6)),"Critique",IF(OR(AND(F97&lt;&gt;"",F97&gt;='Paramètres'!$B$7),AND(O97&lt;&gt;"",O97&lt;='Paramètres'!$B$8)),"Haute","Normale")))</f>
        <v/>
      </c>
      <c r="Q97" s="21" t="n"/>
      <c r="R97" s="32">
        <f>IF(A97="","",IF(OR(B97="",C97="",D97="",E97="",G97="",L97="",M97="",AND(M97&lt;&gt;"Clos",N97="")),"Données à compléter",IF(M97="Clos","",IF(AND(N97&lt;&gt;"",N97&lt;TODAY()),"Rattrapage dépassé",IF(P97="Critique","Retard critique",IF(AND(O97&lt;&gt;"",O97&lt;='Paramètres'!$B$8),"Échéance proche",""))))))</f>
        <v/>
      </c>
    </row>
    <row r="98">
      <c r="A98" s="20" t="n"/>
      <c r="B98" s="20" t="n"/>
      <c r="C98" s="21" t="n"/>
      <c r="D98" s="44" t="n"/>
      <c r="E98" s="44" t="n"/>
      <c r="F98" s="13">
        <f>IF(OR(D98="",E98=""),"",MAX(0,E98-D98))</f>
        <v/>
      </c>
      <c r="G98" s="20" t="n"/>
      <c r="H98" s="23" t="n"/>
      <c r="I98" s="24" t="n"/>
      <c r="J98" s="20" t="n"/>
      <c r="K98" s="45" t="n"/>
      <c r="L98" s="20" t="n"/>
      <c r="M98" s="26" t="n"/>
      <c r="N98" s="44" t="n"/>
      <c r="O98" s="27">
        <f>IF(OR(A98="",N98="",M98="Clos"),"",N98-TODAY())</f>
        <v/>
      </c>
      <c r="P98" s="28">
        <f>IF(A98="","",IF(OR(AND(F98&lt;&gt;"",F98&gt;='Paramètres'!$B$5),AND(K98&lt;&gt;"",K98&gt;='Paramètres'!$B$6)),"Critique",IF(OR(AND(F98&lt;&gt;"",F98&gt;='Paramètres'!$B$7),AND(O98&lt;&gt;"",O98&lt;='Paramètres'!$B$8)),"Haute","Normale")))</f>
        <v/>
      </c>
      <c r="Q98" s="21" t="n"/>
      <c r="R98" s="29">
        <f>IF(A98="","",IF(OR(B98="",C98="",D98="",E98="",G98="",L98="",M98="",AND(M98&lt;&gt;"Clos",N98="")),"Données à compléter",IF(M98="Clos","",IF(AND(N98&lt;&gt;"",N98&lt;TODAY()),"Rattrapage dépassé",IF(P98="Critique","Retard critique",IF(AND(O98&lt;&gt;"",O98&lt;='Paramètres'!$B$8),"Échéance proche",""))))))</f>
        <v/>
      </c>
    </row>
    <row r="99">
      <c r="A99" s="20" t="n"/>
      <c r="B99" s="20" t="n"/>
      <c r="C99" s="21" t="n"/>
      <c r="D99" s="44" t="n"/>
      <c r="E99" s="44" t="n"/>
      <c r="F99" s="15">
        <f>IF(OR(D99="",E99=""),"",MAX(0,E99-D99))</f>
        <v/>
      </c>
      <c r="G99" s="20" t="n"/>
      <c r="H99" s="23" t="n"/>
      <c r="I99" s="24" t="n"/>
      <c r="J99" s="20" t="n"/>
      <c r="K99" s="45" t="n"/>
      <c r="L99" s="20" t="n"/>
      <c r="M99" s="26" t="n"/>
      <c r="N99" s="44" t="n"/>
      <c r="O99" s="30">
        <f>IF(OR(A99="",N99="",M99="Clos"),"",N99-TODAY())</f>
        <v/>
      </c>
      <c r="P99" s="31">
        <f>IF(A99="","",IF(OR(AND(F99&lt;&gt;"",F99&gt;='Paramètres'!$B$5),AND(K99&lt;&gt;"",K99&gt;='Paramètres'!$B$6)),"Critique",IF(OR(AND(F99&lt;&gt;"",F99&gt;='Paramètres'!$B$7),AND(O99&lt;&gt;"",O99&lt;='Paramètres'!$B$8)),"Haute","Normale")))</f>
        <v/>
      </c>
      <c r="Q99" s="21" t="n"/>
      <c r="R99" s="32">
        <f>IF(A99="","",IF(OR(B99="",C99="",D99="",E99="",G99="",L99="",M99="",AND(M99&lt;&gt;"Clos",N99="")),"Données à compléter",IF(M99="Clos","",IF(AND(N99&lt;&gt;"",N99&lt;TODAY()),"Rattrapage dépassé",IF(P99="Critique","Retard critique",IF(AND(O99&lt;&gt;"",O99&lt;='Paramètres'!$B$8),"Échéance proche",""))))))</f>
        <v/>
      </c>
    </row>
    <row r="100">
      <c r="A100" s="20" t="n"/>
      <c r="B100" s="20" t="n"/>
      <c r="C100" s="21" t="n"/>
      <c r="D100" s="44" t="n"/>
      <c r="E100" s="44" t="n"/>
      <c r="F100" s="13">
        <f>IF(OR(D100="",E100=""),"",MAX(0,E100-D100))</f>
        <v/>
      </c>
      <c r="G100" s="20" t="n"/>
      <c r="H100" s="23" t="n"/>
      <c r="I100" s="24" t="n"/>
      <c r="J100" s="20" t="n"/>
      <c r="K100" s="45" t="n"/>
      <c r="L100" s="20" t="n"/>
      <c r="M100" s="26" t="n"/>
      <c r="N100" s="44" t="n"/>
      <c r="O100" s="27">
        <f>IF(OR(A100="",N100="",M100="Clos"),"",N100-TODAY())</f>
        <v/>
      </c>
      <c r="P100" s="28">
        <f>IF(A100="","",IF(OR(AND(F100&lt;&gt;"",F100&gt;='Paramètres'!$B$5),AND(K100&lt;&gt;"",K100&gt;='Paramètres'!$B$6)),"Critique",IF(OR(AND(F100&lt;&gt;"",F100&gt;='Paramètres'!$B$7),AND(O100&lt;&gt;"",O100&lt;='Paramètres'!$B$8)),"Haute","Normale")))</f>
        <v/>
      </c>
      <c r="Q100" s="21" t="n"/>
      <c r="R100" s="29">
        <f>IF(A100="","",IF(OR(B100="",C100="",D100="",E100="",G100="",L100="",M100="",AND(M100&lt;&gt;"Clos",N100="")),"Données à compléter",IF(M100="Clos","",IF(AND(N100&lt;&gt;"",N100&lt;TODAY()),"Rattrapage dépassé",IF(P100="Critique","Retard critique",IF(AND(O100&lt;&gt;"",O100&lt;='Paramètres'!$B$8),"Échéance proche",""))))))</f>
        <v/>
      </c>
    </row>
    <row r="101">
      <c r="A101" s="20" t="n"/>
      <c r="B101" s="20" t="n"/>
      <c r="C101" s="21" t="n"/>
      <c r="D101" s="44" t="n"/>
      <c r="E101" s="44" t="n"/>
      <c r="F101" s="15">
        <f>IF(OR(D101="",E101=""),"",MAX(0,E101-D101))</f>
        <v/>
      </c>
      <c r="G101" s="20" t="n"/>
      <c r="H101" s="23" t="n"/>
      <c r="I101" s="24" t="n"/>
      <c r="J101" s="20" t="n"/>
      <c r="K101" s="45" t="n"/>
      <c r="L101" s="20" t="n"/>
      <c r="M101" s="26" t="n"/>
      <c r="N101" s="44" t="n"/>
      <c r="O101" s="30">
        <f>IF(OR(A101="",N101="",M101="Clos"),"",N101-TODAY())</f>
        <v/>
      </c>
      <c r="P101" s="31">
        <f>IF(A101="","",IF(OR(AND(F101&lt;&gt;"",F101&gt;='Paramètres'!$B$5),AND(K101&lt;&gt;"",K101&gt;='Paramètres'!$B$6)),"Critique",IF(OR(AND(F101&lt;&gt;"",F101&gt;='Paramètres'!$B$7),AND(O101&lt;&gt;"",O101&lt;='Paramètres'!$B$8)),"Haute","Normale")))</f>
        <v/>
      </c>
      <c r="Q101" s="21" t="n"/>
      <c r="R101" s="32">
        <f>IF(A101="","",IF(OR(B101="",C101="",D101="",E101="",G101="",L101="",M101="",AND(M101&lt;&gt;"Clos",N101="")),"Données à compléter",IF(M101="Clos","",IF(AND(N101&lt;&gt;"",N101&lt;TODAY()),"Rattrapage dépassé",IF(P101="Critique","Retard critique",IF(AND(O101&lt;&gt;"",O101&lt;='Paramètres'!$B$8),"Échéance proche",""))))))</f>
        <v/>
      </c>
    </row>
    <row r="102">
      <c r="A102" s="20" t="n"/>
      <c r="B102" s="20" t="n"/>
      <c r="C102" s="21" t="n"/>
      <c r="D102" s="44" t="n"/>
      <c r="E102" s="44" t="n"/>
      <c r="F102" s="13">
        <f>IF(OR(D102="",E102=""),"",MAX(0,E102-D102))</f>
        <v/>
      </c>
      <c r="G102" s="20" t="n"/>
      <c r="H102" s="23" t="n"/>
      <c r="I102" s="24" t="n"/>
      <c r="J102" s="20" t="n"/>
      <c r="K102" s="45" t="n"/>
      <c r="L102" s="20" t="n"/>
      <c r="M102" s="26" t="n"/>
      <c r="N102" s="44" t="n"/>
      <c r="O102" s="27">
        <f>IF(OR(A102="",N102="",M102="Clos"),"",N102-TODAY())</f>
        <v/>
      </c>
      <c r="P102" s="28">
        <f>IF(A102="","",IF(OR(AND(F102&lt;&gt;"",F102&gt;='Paramètres'!$B$5),AND(K102&lt;&gt;"",K102&gt;='Paramètres'!$B$6)),"Critique",IF(OR(AND(F102&lt;&gt;"",F102&gt;='Paramètres'!$B$7),AND(O102&lt;&gt;"",O102&lt;='Paramètres'!$B$8)),"Haute","Normale")))</f>
        <v/>
      </c>
      <c r="Q102" s="21" t="n"/>
      <c r="R102" s="29">
        <f>IF(A102="","",IF(OR(B102="",C102="",D102="",E102="",G102="",L102="",M102="",AND(M102&lt;&gt;"Clos",N102="")),"Données à compléter",IF(M102="Clos","",IF(AND(N102&lt;&gt;"",N102&lt;TODAY()),"Rattrapage dépassé",IF(P102="Critique","Retard critique",IF(AND(O102&lt;&gt;"",O102&lt;='Paramètres'!$B$8),"Échéance proche",""))))))</f>
        <v/>
      </c>
    </row>
    <row r="103">
      <c r="A103" s="20" t="n"/>
      <c r="B103" s="20" t="n"/>
      <c r="C103" s="21" t="n"/>
      <c r="D103" s="44" t="n"/>
      <c r="E103" s="44" t="n"/>
      <c r="F103" s="15">
        <f>IF(OR(D103="",E103=""),"",MAX(0,E103-D103))</f>
        <v/>
      </c>
      <c r="G103" s="20" t="n"/>
      <c r="H103" s="23" t="n"/>
      <c r="I103" s="24" t="n"/>
      <c r="J103" s="20" t="n"/>
      <c r="K103" s="45" t="n"/>
      <c r="L103" s="20" t="n"/>
      <c r="M103" s="26" t="n"/>
      <c r="N103" s="44" t="n"/>
      <c r="O103" s="30">
        <f>IF(OR(A103="",N103="",M103="Clos"),"",N103-TODAY())</f>
        <v/>
      </c>
      <c r="P103" s="31">
        <f>IF(A103="","",IF(OR(AND(F103&lt;&gt;"",F103&gt;='Paramètres'!$B$5),AND(K103&lt;&gt;"",K103&gt;='Paramètres'!$B$6)),"Critique",IF(OR(AND(F103&lt;&gt;"",F103&gt;='Paramètres'!$B$7),AND(O103&lt;&gt;"",O103&lt;='Paramètres'!$B$8)),"Haute","Normale")))</f>
        <v/>
      </c>
      <c r="Q103" s="21" t="n"/>
      <c r="R103" s="32">
        <f>IF(A103="","",IF(OR(B103="",C103="",D103="",E103="",G103="",L103="",M103="",AND(M103&lt;&gt;"Clos",N103="")),"Données à compléter",IF(M103="Clos","",IF(AND(N103&lt;&gt;"",N103&lt;TODAY()),"Rattrapage dépassé",IF(P103="Critique","Retard critique",IF(AND(O103&lt;&gt;"",O103&lt;='Paramètres'!$B$8),"Échéance proche",""))))))</f>
        <v/>
      </c>
    </row>
  </sheetData>
  <autoFilter ref="A3:R103"/>
  <mergeCells count="1">
    <mergeCell ref="A1:R1"/>
  </mergeCells>
  <conditionalFormatting sqref="F4:F103">
    <cfRule type="expression" priority="1" dxfId="0">
      <formula>AND(F4&lt;&gt;"",F4&gt;='Paramètres'!$B$5)</formula>
    </cfRule>
  </conditionalFormatting>
  <conditionalFormatting sqref="O4:O103">
    <cfRule type="expression" priority="2" dxfId="0">
      <formula>AND($A4&lt;&gt;"",$M4&lt;&gt;"Clos",$O4&lt;0)</formula>
    </cfRule>
  </conditionalFormatting>
  <conditionalFormatting sqref="P4:P103">
    <cfRule type="expression" priority="3" dxfId="0">
      <formula>$P4="Critique"</formula>
    </cfRule>
  </conditionalFormatting>
  <conditionalFormatting sqref="R4:R103">
    <cfRule type="expression" priority="4" dxfId="1">
      <formula>$R4="Données à compléter"</formula>
    </cfRule>
    <cfRule type="expression" priority="5" dxfId="0">
      <formula>OR($R4="Retard critique",$R4="Rattrapage dépassé")</formula>
    </cfRule>
  </conditionalFormatting>
  <conditionalFormatting sqref="M4:M103">
    <cfRule type="expression" priority="6" dxfId="2">
      <formula>$M4="Clos"</formula>
    </cfRule>
  </conditionalFormatting>
  <dataValidations count="9">
    <dataValidation sqref="B4:B103" showErrorMessage="1" showInputMessage="1" allowBlank="1" errorTitle="Chantier non proposé" error="Choisissez un chantier dans la liste de la feuille Paramètres." type="list">
      <formula1>='Paramètres'!$I$5:$I$9</formula1>
    </dataValidation>
    <dataValidation sqref="G4:G103" showErrorMessage="1" showInputMessage="1" allowBlank="1" errorTitle="Cause non valide" error="Choisissez une cause dans la liste proposée." type="list">
      <formula1>='Paramètres'!$G$5:$G$10</formula1>
    </dataValidation>
    <dataValidation sqref="J4:J103" showErrorMessage="1" showInputMessage="1" allowBlank="1" errorTitle="Unité non valide" error="Choisissez une unité dans la liste proposée." type="list">
      <formula1>='Paramètres'!$H$5:$H$10</formula1>
    </dataValidation>
    <dataValidation sqref="M4:M103" showErrorMessage="1" showInputMessage="1" allowBlank="1" errorTitle="Statut non valide" error="Choisissez un statut dans la liste proposée." type="list">
      <formula1>='Paramètres'!$F$5:$F$8</formula1>
    </dataValidation>
    <dataValidation sqref="D4:D103 N4:N103" showErrorMessage="1" showInputMessage="1" allowBlank="1" errorTitle="Date non valide" error="Saisissez une date cohérente avec l’horizon défini dans Paramètres." type="date" operator="between">
      <formula1>DATE(2020,1,1)</formula1>
      <formula2>DATE(YEAR(TODAY())+'Paramètres'!$B$12,12,31)</formula2>
    </dataValidation>
    <dataValidation sqref="E4:E103" showErrorMessage="1" showInputMessage="1" allowBlank="1" errorTitle="Date de constat non valide" error="La date de constat ne doit pas être postérieure à aujourd’hui." type="custom">
      <formula1>=OR(E4="",AND(E4&gt;=DATE(2020,1,1),E4&lt;=TODAY()))</formula1>
    </dataValidation>
    <dataValidation sqref="H4:H103" showErrorMessage="1" showInputMessage="1" allowBlank="1" errorTitle="Nombre de jours non valide" error="Saisissez un entier positif dans la limite définie dans Paramètres." type="whole" operator="between">
      <formula1>0</formula1>
      <formula2>='Paramètres'!$B$9</formula2>
    </dataValidation>
    <dataValidation sqref="I4:I103" showErrorMessage="1" showInputMessage="1" allowBlank="1" errorTitle="Quantité non valide" error="Saisissez une quantité positive dans la limite définie dans Paramètres." type="decimal" operator="between">
      <formula1>0</formula1>
      <formula2>='Paramètres'!$B$10</formula2>
    </dataValidation>
    <dataValidation sqref="K4:K103" showErrorMessage="1" showInputMessage="1" allowBlank="1" errorTitle="Montant non valide" error="Saisissez un montant positif dans la limite définie dans Paramètres." type="decimal" operator="between">
      <formula1>0</formula1>
      <formula2>='Paramètres'!$B$11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I12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3" customWidth="1" min="3" max="3"/>
    <col width="36" customWidth="1" min="4" max="4"/>
    <col width="3" customWidth="1" min="5" max="5"/>
    <col width="20" customWidth="1" min="6" max="6"/>
    <col width="22" customWidth="1" min="7" max="7"/>
    <col width="14" customWidth="1" min="8" max="8"/>
    <col width="32" customWidth="1" min="9" max="9"/>
  </cols>
  <sheetData>
    <row r="1" ht="28" customHeight="1">
      <c r="A1" s="1" t="inlineStr">
        <is>
          <t>Paramètres du suivi des retards</t>
        </is>
      </c>
    </row>
    <row r="2" ht="22" customHeight="1">
      <c r="A2" s="2" t="inlineStr">
        <is>
          <t>Les cellules jaunes contiennent les seuils, limites et listes modifiables utilisés par les calculs et contrôles.</t>
        </is>
      </c>
    </row>
    <row r="3"/>
    <row r="4">
      <c r="A4" s="11" t="inlineStr">
        <is>
          <t>Hypothèse</t>
        </is>
      </c>
      <c r="B4" s="11" t="inlineStr">
        <is>
          <t>Valeur</t>
        </is>
      </c>
      <c r="C4" s="11" t="inlineStr">
        <is>
          <t>Unité</t>
        </is>
      </c>
      <c r="D4" s="11" t="inlineStr">
        <is>
          <t>Usage</t>
        </is>
      </c>
      <c r="F4" s="11" t="inlineStr">
        <is>
          <t>Statuts</t>
        </is>
      </c>
      <c r="G4" s="11" t="inlineStr">
        <is>
          <t>Causes</t>
        </is>
      </c>
      <c r="H4" s="11" t="inlineStr">
        <is>
          <t>Unités</t>
        </is>
      </c>
      <c r="I4" s="11" t="inlineStr">
        <is>
          <t>Chantiers fictifs</t>
        </is>
      </c>
    </row>
    <row r="5">
      <c r="A5" s="29" t="inlineStr">
        <is>
          <t>Seuil de retard critique</t>
        </is>
      </c>
      <c r="B5" s="33" t="n">
        <v>10</v>
      </c>
      <c r="C5" s="28" t="inlineStr">
        <is>
          <t>jours</t>
        </is>
      </c>
      <c r="D5" s="29" t="inlineStr">
        <is>
          <t>Classement en priorité critique</t>
        </is>
      </c>
      <c r="F5" s="21" t="inlineStr">
        <is>
          <t>Ouvert</t>
        </is>
      </c>
      <c r="G5" s="21" t="inlineStr">
        <is>
          <t>Météo</t>
        </is>
      </c>
      <c r="H5" s="21" t="inlineStr">
        <is>
          <t>u</t>
        </is>
      </c>
      <c r="I5" s="21" t="inlineStr">
        <is>
          <t>Chantier fictif Atlas</t>
        </is>
      </c>
    </row>
    <row r="6">
      <c r="A6" s="32" t="inlineStr">
        <is>
          <t>Seuil de coût à surveiller</t>
        </is>
      </c>
      <c r="B6" s="46" t="n">
        <v>15000</v>
      </c>
      <c r="C6" s="31" t="inlineStr">
        <is>
          <t>€</t>
        </is>
      </c>
      <c r="D6" s="32" t="inlineStr">
        <is>
          <t>Classement en priorité critique</t>
        </is>
      </c>
      <c r="F6" s="21" t="inlineStr">
        <is>
          <t>Plan d’action</t>
        </is>
      </c>
      <c r="G6" s="21" t="inlineStr">
        <is>
          <t>Approvisionnement</t>
        </is>
      </c>
      <c r="H6" s="21" t="inlineStr">
        <is>
          <t>m²</t>
        </is>
      </c>
      <c r="I6" s="21" t="inlineStr">
        <is>
          <t>Résidence imaginaire Aurore</t>
        </is>
      </c>
    </row>
    <row r="7">
      <c r="A7" s="29" t="inlineStr">
        <is>
          <t>Seuil de retard élevé</t>
        </is>
      </c>
      <c r="B7" s="33" t="n">
        <v>5</v>
      </c>
      <c r="C7" s="28" t="inlineStr">
        <is>
          <t>jours</t>
        </is>
      </c>
      <c r="D7" s="29" t="inlineStr">
        <is>
          <t>Classement en priorité haute</t>
        </is>
      </c>
      <c r="F7" s="21" t="inlineStr">
        <is>
          <t>En surveillance</t>
        </is>
      </c>
      <c r="G7" s="21" t="inlineStr">
        <is>
          <t>Coordination</t>
        </is>
      </c>
      <c r="H7" s="21" t="inlineStr">
        <is>
          <t>m³</t>
        </is>
      </c>
      <c r="I7" s="21" t="inlineStr">
        <is>
          <t>Atelier fictif Mistral</t>
        </is>
      </c>
    </row>
    <row r="8">
      <c r="A8" s="32" t="inlineStr">
        <is>
          <t>Horizon d’échéance proche</t>
        </is>
      </c>
      <c r="B8" s="33" t="n">
        <v>3</v>
      </c>
      <c r="C8" s="31" t="inlineStr">
        <is>
          <t>jours</t>
        </is>
      </c>
      <c r="D8" s="32" t="inlineStr">
        <is>
          <t>Alerte avant la date cible</t>
        </is>
      </c>
      <c r="F8" s="21" t="inlineStr">
        <is>
          <t>Clos</t>
        </is>
      </c>
      <c r="G8" s="21" t="inlineStr">
        <is>
          <t>Ressources</t>
        </is>
      </c>
      <c r="H8" s="21" t="inlineStr">
        <is>
          <t>ml</t>
        </is>
      </c>
      <c r="I8" s="21" t="inlineStr">
        <is>
          <t>Passerelle fictive Sélène</t>
        </is>
      </c>
    </row>
    <row r="9">
      <c r="A9" s="29" t="inlineStr">
        <is>
          <t>Maximum de jours affectés saisi</t>
        </is>
      </c>
      <c r="B9" s="33" t="n">
        <v>365</v>
      </c>
      <c r="C9" s="28" t="inlineStr">
        <is>
          <t>jours</t>
        </is>
      </c>
      <c r="D9" s="29" t="inlineStr">
        <is>
          <t>Contrôle de saisie</t>
        </is>
      </c>
      <c r="F9" s="21" t="n"/>
      <c r="G9" s="21" t="inlineStr">
        <is>
          <t>Études</t>
        </is>
      </c>
      <c r="H9" s="21" t="inlineStr">
        <is>
          <t>t</t>
        </is>
      </c>
      <c r="I9" s="21" t="inlineStr">
        <is>
          <t>École imaginaire Boréale</t>
        </is>
      </c>
    </row>
    <row r="10">
      <c r="A10" s="32" t="inlineStr">
        <is>
          <t>Maximum de quantité saisie</t>
        </is>
      </c>
      <c r="B10" s="35" t="n">
        <v>1000000</v>
      </c>
      <c r="C10" s="31" t="inlineStr">
        <is>
          <t>unité</t>
        </is>
      </c>
      <c r="D10" s="32" t="inlineStr">
        <is>
          <t>Contrôle de saisie</t>
        </is>
      </c>
      <c r="F10" s="21" t="n"/>
      <c r="G10" s="21" t="inlineStr">
        <is>
          <t>Autre</t>
        </is>
      </c>
      <c r="H10" s="21" t="inlineStr">
        <is>
          <t>forfait</t>
        </is>
      </c>
      <c r="I10" s="21" t="n"/>
    </row>
    <row r="11">
      <c r="A11" s="29" t="inlineStr">
        <is>
          <t>Maximum de coût saisi</t>
        </is>
      </c>
      <c r="B11" s="46" t="n">
        <v>100000000</v>
      </c>
      <c r="C11" s="28" t="inlineStr">
        <is>
          <t>€</t>
        </is>
      </c>
      <c r="D11" s="29" t="inlineStr">
        <is>
          <t>Contrôle de saisie</t>
        </is>
      </c>
    </row>
    <row r="12">
      <c r="A12" s="32" t="inlineStr">
        <is>
          <t>Horizon futur des dates</t>
        </is>
      </c>
      <c r="B12" s="33" t="n">
        <v>5</v>
      </c>
      <c r="C12" s="31" t="inlineStr">
        <is>
          <t>années</t>
        </is>
      </c>
      <c r="D12" s="32" t="inlineStr">
        <is>
          <t>Contrôle des dates planifiées</t>
        </is>
      </c>
    </row>
  </sheetData>
  <autoFilter ref="A4:D12"/>
  <mergeCells count="1">
    <mergeCell ref="A1:I1"/>
  </mergeCells>
  <dataValidations count="2">
    <dataValidation sqref="B5 B7:B9 B12" showErrorMessage="1" showInputMessage="1" allowBlank="0" errorTitle="Valeur non valide" error="Saisissez un nombre entier positif." type="whole" operator="greaterThanOrEqual">
      <formula1>0</formula1>
    </dataValidation>
    <dataValidation sqref="B6 B10:B11" showErrorMessage="1" showInputMessage="1" allowBlank="0" errorTitle="Valeur non valide" error="Saisissez une valeur positive." type="decimal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C11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5" customWidth="1" min="3" max="3"/>
  </cols>
  <sheetData>
    <row r="1" ht="28" customHeight="1">
      <c r="A1" s="1" t="inlineStr">
        <is>
          <t>Instructions d’utilisation</t>
        </is>
      </c>
    </row>
    <row r="2" ht="22" customHeight="1">
      <c r="A2" s="2" t="inlineStr">
        <is>
          <t>Aide courte pour exploiter et contrôler le classeur.</t>
        </is>
      </c>
    </row>
    <row r="3">
      <c r="A3" s="11" t="inlineStr">
        <is>
          <t>Étape</t>
        </is>
      </c>
      <c r="B3" s="11" t="inlineStr">
        <is>
          <t>Sujet</t>
        </is>
      </c>
      <c r="C3" s="11" t="inlineStr">
        <is>
          <t>Consigne</t>
        </is>
      </c>
    </row>
    <row r="4" ht="42" customHeight="1">
      <c r="A4" s="36" t="inlineStr">
        <is>
          <t>1</t>
        </is>
      </c>
      <c r="B4" s="37" t="inlineStr">
        <is>
          <t>Saisie</t>
        </is>
      </c>
      <c r="C4" s="29" t="inlineStr">
        <is>
          <t>Renseigner uniquement les cellules jaunes de Retards. Les lignes 4 à 103 sont préparées.</t>
        </is>
      </c>
    </row>
    <row r="5" ht="42" customHeight="1">
      <c r="A5" s="38" t="inlineStr">
        <is>
          <t>2</t>
        </is>
      </c>
      <c r="B5" s="39" t="inlineStr">
        <is>
          <t>Retard</t>
        </is>
      </c>
      <c r="C5" s="32" t="inlineStr">
        <is>
          <t>La colonne F calcule l’écart positif entre la date prévue D et la date du constat E. Elle reste vide si l’une des dates manque.</t>
        </is>
      </c>
    </row>
    <row r="6" ht="42" customHeight="1">
      <c r="A6" s="36" t="inlineStr">
        <is>
          <t>3</t>
        </is>
      </c>
      <c r="B6" s="37" t="inlineStr">
        <is>
          <t>Échéance</t>
        </is>
      </c>
      <c r="C6" s="29" t="inlineStr">
        <is>
          <t>La colonne O calcule les jours entre la date cible N et la date du jour. Elle reste vide pour une ligne sans identifiant, sans cible ou déjà close.</t>
        </is>
      </c>
    </row>
    <row r="7" ht="42" customHeight="1">
      <c r="A7" s="38" t="inlineStr">
        <is>
          <t>4</t>
        </is>
      </c>
      <c r="B7" s="39" t="inlineStr">
        <is>
          <t>Priorité</t>
        </is>
      </c>
      <c r="C7" s="32" t="inlineStr">
        <is>
          <t>La colonne P compare le retard F, le coût K et l’échéance O aux seuils jaunes de Paramètres.</t>
        </is>
      </c>
    </row>
    <row r="8" ht="42" customHeight="1">
      <c r="A8" s="36" t="inlineStr">
        <is>
          <t>5</t>
        </is>
      </c>
      <c r="B8" s="37" t="inlineStr">
        <is>
          <t>Alerte</t>
        </is>
      </c>
      <c r="C8" s="29" t="inlineStr">
        <is>
          <t>La colonne R signale les données manquantes, une cible dépassée, un retard critique ou une échéance proche.</t>
        </is>
      </c>
    </row>
    <row r="9" ht="42" customHeight="1">
      <c r="A9" s="38" t="inlineStr">
        <is>
          <t>6</t>
        </is>
      </c>
      <c r="B9" s="39" t="inlineStr">
        <is>
          <t>Contrôle des formules</t>
        </is>
      </c>
      <c r="C9" s="32" t="inlineStr">
        <is>
          <t>Les mêmes formules sont présentes sur la première ligne 4, la ligne médiane 53 et la dernière ligne 103, sans autoréférence.</t>
        </is>
      </c>
    </row>
    <row r="10" ht="42" customHeight="1">
      <c r="A10" s="36" t="inlineStr">
        <is>
          <t>7</t>
        </is>
      </c>
      <c r="B10" s="37" t="inlineStr">
        <is>
          <t>Synthèse</t>
        </is>
      </c>
      <c r="C10" s="29" t="inlineStr">
        <is>
          <t>Modifier les dates jaunes de Synthèse pour recalculer les totaux, écarts, taux, alertes et jours d’impact par cause.</t>
        </is>
      </c>
    </row>
    <row r="11" ht="42" customHeight="1">
      <c r="A11" s="38" t="inlineStr">
        <is>
          <t>8</t>
        </is>
      </c>
      <c r="B11" s="39" t="inlineStr">
        <is>
          <t>Périmètre</t>
        </is>
      </c>
      <c r="C11" s="32" t="inlineStr">
        <is>
          <t>Cet outil interne aide au pilotage opérationnel. Il ne constitue ni un ERP, ni un document officiel, ni une preuve de conformité ou de synchronisation en temps réel.</t>
        </is>
      </c>
    </row>
  </sheetData>
  <autoFilter ref="A3:C11"/>
  <mergeCells count="1">
    <mergeCell ref="A1:C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Générateur de classeur fictif</dc:creator>
  <dc:title xmlns:dc="http://purl.org/dc/elements/1.1/">Suivi des retards chantier</dc:title>
  <dc:description xmlns:dc="http://purl.org/dc/elements/1.1/">Outil interne modifiable sans macro ni liaison externe</dc:description>
  <dc:subject xmlns:dc="http://purl.org/dc/elements/1.1/">Pilotage opérationnel de retards constatés sur chantier</dc:subject>
  <dcterms:created xmlns:dcterms="http://purl.org/dc/terms/" xmlns:xsi="http://www.w3.org/2001/XMLSchema-instance" xsi:type="dcterms:W3CDTF">2026-09-07T07:50:12Z</dcterms:created>
  <dcterms:modified xmlns:dcterms="http://purl.org/dc/terms/" xmlns:xsi="http://www.w3.org/2001/XMLSchema-instance" xsi:type="dcterms:W3CDTF">2026-09-07T07:50:12Z</dcterms:modified>
</cp:coreProperties>
</file>